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rozpocet_proj\ulozene\"/>
    </mc:Choice>
  </mc:AlternateContent>
  <xr:revisionPtr revIDLastSave="0" documentId="8_{11A2739B-CDC0-46E4-8FAC-CF1419FBA960}" xr6:coauthVersionLast="47" xr6:coauthVersionMax="47" xr10:uidLastSave="{00000000-0000-0000-0000-000000000000}"/>
  <bookViews>
    <workbookView xWindow="28702" yWindow="-98" windowWidth="28995" windowHeight="15675" xr2:uid="{00000000-000D-0000-FFFF-FFFF00000000}"/>
  </bookViews>
  <sheets>
    <sheet name="01_DYU6_zamestnanci" sheetId="1" r:id="rId1"/>
    <sheet name="02_DXX8_zamestnanci" sheetId="2" r:id="rId2"/>
    <sheet name="00_Dashboard" sheetId="3" r:id="rId3"/>
    <sheet name="03_Presuny_ukoncenia" sheetId="4" r:id="rId4"/>
    <sheet name="04_Osoby_sumar" sheetId="5" r:id="rId5"/>
    <sheet name="05_Napln_prace" sheetId="6" r:id="rId6"/>
    <sheet name="06_ZoP_refundacie_personal" sheetId="7" r:id="rId7"/>
    <sheet name="07_CZ_pozicie_kontrola" sheetId="8" r:id="rId8"/>
    <sheet name="08_Zdrojove_data" sheetId="9" r:id="rId9"/>
    <sheet name="09_Metodika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" i="7" l="1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  <c r="F3" i="5"/>
  <c r="F6" i="3"/>
  <c r="E6" i="3"/>
  <c r="D6" i="3"/>
  <c r="B6" i="3"/>
  <c r="F5" i="3"/>
  <c r="E5" i="3"/>
  <c r="D5" i="3"/>
  <c r="B5" i="3"/>
  <c r="Z12" i="2"/>
  <c r="X12" i="2"/>
  <c r="U12" i="2"/>
  <c r="S12" i="2"/>
  <c r="Q12" i="2"/>
  <c r="V12" i="2" s="1"/>
  <c r="N12" i="2"/>
  <c r="Z11" i="2"/>
  <c r="G7" i="5" s="1"/>
  <c r="X11" i="2"/>
  <c r="F7" i="5" s="1"/>
  <c r="V11" i="2"/>
  <c r="U11" i="2"/>
  <c r="S11" i="2"/>
  <c r="R11" i="2"/>
  <c r="AA11" i="2" s="1"/>
  <c r="H7" i="5" s="1"/>
  <c r="Q11" i="2"/>
  <c r="T11" i="2" s="1"/>
  <c r="E7" i="5" s="1"/>
  <c r="N11" i="2"/>
  <c r="Z10" i="2"/>
  <c r="X10" i="2"/>
  <c r="U10" i="2"/>
  <c r="S10" i="2"/>
  <c r="Q10" i="2"/>
  <c r="V10" i="2" s="1"/>
  <c r="N10" i="2"/>
  <c r="Z9" i="2"/>
  <c r="G5" i="5" s="1"/>
  <c r="X9" i="2"/>
  <c r="F5" i="5" s="1"/>
  <c r="U9" i="2"/>
  <c r="S9" i="2"/>
  <c r="Q9" i="2"/>
  <c r="T9" i="2" s="1"/>
  <c r="E5" i="5" s="1"/>
  <c r="N9" i="2"/>
  <c r="Z8" i="2"/>
  <c r="G18" i="5" s="1"/>
  <c r="X8" i="2"/>
  <c r="F18" i="5" s="1"/>
  <c r="U8" i="2"/>
  <c r="S8" i="2"/>
  <c r="Q8" i="2"/>
  <c r="T8" i="2" s="1"/>
  <c r="E18" i="5" s="1"/>
  <c r="N8" i="2"/>
  <c r="Z7" i="2"/>
  <c r="X7" i="2"/>
  <c r="U7" i="2"/>
  <c r="S7" i="2"/>
  <c r="Q7" i="2"/>
  <c r="T7" i="2" s="1"/>
  <c r="N7" i="2"/>
  <c r="Z6" i="2"/>
  <c r="X6" i="2"/>
  <c r="U6" i="2"/>
  <c r="S6" i="2"/>
  <c r="Q6" i="2"/>
  <c r="V6" i="2" s="1"/>
  <c r="N6" i="2"/>
  <c r="Z5" i="2"/>
  <c r="X5" i="2"/>
  <c r="U5" i="2"/>
  <c r="S5" i="2"/>
  <c r="Q5" i="2"/>
  <c r="V5" i="2" s="1"/>
  <c r="N5" i="2"/>
  <c r="Z4" i="2"/>
  <c r="X4" i="2"/>
  <c r="U4" i="2"/>
  <c r="S4" i="2"/>
  <c r="Q4" i="2"/>
  <c r="V4" i="2" s="1"/>
  <c r="N4" i="2"/>
  <c r="Z3" i="2"/>
  <c r="X3" i="2"/>
  <c r="U3" i="2"/>
  <c r="S3" i="2"/>
  <c r="Q3" i="2"/>
  <c r="V3" i="2" s="1"/>
  <c r="N3" i="2"/>
  <c r="Z2" i="2"/>
  <c r="X2" i="2"/>
  <c r="F13" i="5" s="1"/>
  <c r="U2" i="2"/>
  <c r="S2" i="2"/>
  <c r="Q2" i="2"/>
  <c r="V2" i="2" s="1"/>
  <c r="N2" i="2"/>
  <c r="Z15" i="1"/>
  <c r="G4" i="5" s="1"/>
  <c r="X15" i="1"/>
  <c r="F4" i="5" s="1"/>
  <c r="U15" i="1"/>
  <c r="S15" i="1"/>
  <c r="Q15" i="1"/>
  <c r="R15" i="1" s="1"/>
  <c r="N15" i="1"/>
  <c r="Z14" i="1"/>
  <c r="X14" i="1"/>
  <c r="U14" i="1"/>
  <c r="S14" i="1"/>
  <c r="Q14" i="1"/>
  <c r="V14" i="1" s="1"/>
  <c r="N14" i="1"/>
  <c r="Z13" i="1"/>
  <c r="G15" i="5" s="1"/>
  <c r="X13" i="1"/>
  <c r="F15" i="5" s="1"/>
  <c r="U13" i="1"/>
  <c r="S13" i="1"/>
  <c r="Q13" i="1"/>
  <c r="V13" i="1" s="1"/>
  <c r="N13" i="1"/>
  <c r="Z12" i="1"/>
  <c r="X12" i="1"/>
  <c r="U12" i="1"/>
  <c r="S12" i="1"/>
  <c r="Q12" i="1"/>
  <c r="V12" i="1" s="1"/>
  <c r="N12" i="1"/>
  <c r="Z11" i="1"/>
  <c r="G17" i="5" s="1"/>
  <c r="X11" i="1"/>
  <c r="F17" i="5" s="1"/>
  <c r="U11" i="1"/>
  <c r="S11" i="1"/>
  <c r="Q11" i="1"/>
  <c r="T11" i="1" s="1"/>
  <c r="E17" i="5" s="1"/>
  <c r="N11" i="1"/>
  <c r="Z10" i="1"/>
  <c r="G3" i="5" s="1"/>
  <c r="X10" i="1"/>
  <c r="U10" i="1"/>
  <c r="S10" i="1"/>
  <c r="Q10" i="1"/>
  <c r="V10" i="1" s="1"/>
  <c r="N10" i="1"/>
  <c r="Z9" i="1"/>
  <c r="X9" i="1"/>
  <c r="U9" i="1"/>
  <c r="S9" i="1"/>
  <c r="Q9" i="1"/>
  <c r="T9" i="1" s="1"/>
  <c r="N9" i="1"/>
  <c r="Z8" i="1"/>
  <c r="G8" i="5" s="1"/>
  <c r="X8" i="1"/>
  <c r="F8" i="5" s="1"/>
  <c r="U8" i="1"/>
  <c r="S8" i="1"/>
  <c r="Q8" i="1"/>
  <c r="R8" i="1" s="1"/>
  <c r="D8" i="5" s="1"/>
  <c r="N8" i="1"/>
  <c r="Z7" i="1"/>
  <c r="G9" i="5" s="1"/>
  <c r="X7" i="1"/>
  <c r="F9" i="5" s="1"/>
  <c r="U7" i="1"/>
  <c r="S7" i="1"/>
  <c r="Q7" i="1"/>
  <c r="T7" i="1" s="1"/>
  <c r="E9" i="5" s="1"/>
  <c r="N7" i="1"/>
  <c r="Z6" i="1"/>
  <c r="G16" i="5" s="1"/>
  <c r="X6" i="1"/>
  <c r="F16" i="5" s="1"/>
  <c r="U6" i="1"/>
  <c r="S6" i="1"/>
  <c r="Q6" i="1"/>
  <c r="V6" i="1" s="1"/>
  <c r="N6" i="1"/>
  <c r="Z5" i="1"/>
  <c r="X5" i="1"/>
  <c r="U5" i="1"/>
  <c r="S5" i="1"/>
  <c r="Q5" i="1"/>
  <c r="V5" i="1" s="1"/>
  <c r="N5" i="1"/>
  <c r="Z4" i="1"/>
  <c r="X4" i="1"/>
  <c r="U4" i="1"/>
  <c r="S4" i="1"/>
  <c r="Q4" i="1"/>
  <c r="V4" i="1" s="1"/>
  <c r="N4" i="1"/>
  <c r="Z3" i="1"/>
  <c r="X3" i="1"/>
  <c r="U3" i="1"/>
  <c r="S3" i="1"/>
  <c r="Q3" i="1"/>
  <c r="R3" i="1" s="1"/>
  <c r="N3" i="1"/>
  <c r="Z2" i="1"/>
  <c r="G12" i="5" s="1"/>
  <c r="X2" i="1"/>
  <c r="F12" i="5" s="1"/>
  <c r="U2" i="1"/>
  <c r="S2" i="1"/>
  <c r="Q2" i="1"/>
  <c r="V2" i="1" s="1"/>
  <c r="N2" i="1"/>
  <c r="V8" i="1" l="1"/>
  <c r="T8" i="1"/>
  <c r="E8" i="5" s="1"/>
  <c r="R11" i="1"/>
  <c r="AA11" i="1" s="1"/>
  <c r="H17" i="5" s="1"/>
  <c r="R5" i="2"/>
  <c r="AA5" i="2" s="1"/>
  <c r="T5" i="2"/>
  <c r="F10" i="5"/>
  <c r="T14" i="1"/>
  <c r="R9" i="1"/>
  <c r="AA9" i="1" s="1"/>
  <c r="R6" i="2"/>
  <c r="AA6" i="2" s="1"/>
  <c r="F7" i="3"/>
  <c r="R7" i="1"/>
  <c r="AA7" i="1" s="1"/>
  <c r="H9" i="5" s="1"/>
  <c r="G10" i="5"/>
  <c r="F14" i="5"/>
  <c r="G14" i="5"/>
  <c r="F2" i="5"/>
  <c r="V11" i="1"/>
  <c r="G2" i="5"/>
  <c r="E7" i="3"/>
  <c r="G5" i="3"/>
  <c r="R7" i="2"/>
  <c r="AA7" i="2" s="1"/>
  <c r="D7" i="3"/>
  <c r="G11" i="5"/>
  <c r="T2" i="1"/>
  <c r="E12" i="5" s="1"/>
  <c r="AA8" i="1"/>
  <c r="H8" i="5" s="1"/>
  <c r="T15" i="1"/>
  <c r="E4" i="5" s="1"/>
  <c r="V7" i="2"/>
  <c r="K6" i="3"/>
  <c r="V15" i="1"/>
  <c r="D7" i="5"/>
  <c r="G6" i="3"/>
  <c r="V9" i="1"/>
  <c r="T3" i="1"/>
  <c r="E6" i="5" s="1"/>
  <c r="R13" i="1"/>
  <c r="D15" i="5" s="1"/>
  <c r="V8" i="2"/>
  <c r="T2" i="2"/>
  <c r="E13" i="5" s="1"/>
  <c r="V3" i="1"/>
  <c r="T13" i="1"/>
  <c r="E15" i="5" s="1"/>
  <c r="K5" i="3"/>
  <c r="K7" i="3" s="1"/>
  <c r="L5" i="3"/>
  <c r="L6" i="3"/>
  <c r="V7" i="1"/>
  <c r="R9" i="2"/>
  <c r="D5" i="5" s="1"/>
  <c r="T12" i="2"/>
  <c r="T6" i="2"/>
  <c r="T4" i="1"/>
  <c r="V9" i="2"/>
  <c r="B7" i="3"/>
  <c r="AA3" i="1"/>
  <c r="H6" i="5" s="1"/>
  <c r="D4" i="5"/>
  <c r="AA15" i="1"/>
  <c r="H4" i="5" s="1"/>
  <c r="F6" i="5"/>
  <c r="R6" i="1"/>
  <c r="R4" i="2"/>
  <c r="AA4" i="2" s="1"/>
  <c r="G6" i="5"/>
  <c r="F11" i="5"/>
  <c r="T4" i="2"/>
  <c r="T6" i="1"/>
  <c r="E16" i="5" s="1"/>
  <c r="R4" i="1"/>
  <c r="R2" i="2"/>
  <c r="D17" i="5"/>
  <c r="R2" i="1"/>
  <c r="R14" i="1"/>
  <c r="R12" i="2"/>
  <c r="AA12" i="2" s="1"/>
  <c r="G13" i="5"/>
  <c r="R12" i="1"/>
  <c r="AA12" i="1" s="1"/>
  <c r="R10" i="2"/>
  <c r="AA10" i="2" s="1"/>
  <c r="D9" i="5"/>
  <c r="R5" i="1"/>
  <c r="T12" i="1"/>
  <c r="E2" i="5" s="1"/>
  <c r="R3" i="2"/>
  <c r="T10" i="2"/>
  <c r="T5" i="1"/>
  <c r="E10" i="5" s="1"/>
  <c r="R10" i="1"/>
  <c r="T3" i="2"/>
  <c r="R8" i="2"/>
  <c r="T10" i="1"/>
  <c r="E3" i="5" s="1"/>
  <c r="E14" i="5" l="1"/>
  <c r="D6" i="5"/>
  <c r="G7" i="3"/>
  <c r="AA9" i="2"/>
  <c r="H5" i="5" s="1"/>
  <c r="I6" i="3"/>
  <c r="L7" i="3"/>
  <c r="AA13" i="1"/>
  <c r="H15" i="5" s="1"/>
  <c r="AA6" i="1"/>
  <c r="H16" i="5" s="1"/>
  <c r="D16" i="5"/>
  <c r="I5" i="3"/>
  <c r="I7" i="3" s="1"/>
  <c r="E11" i="5"/>
  <c r="D3" i="5"/>
  <c r="AA10" i="1"/>
  <c r="H3" i="5" s="1"/>
  <c r="AA14" i="1"/>
  <c r="H14" i="5" s="1"/>
  <c r="D14" i="5"/>
  <c r="AA2" i="1"/>
  <c r="D12" i="5"/>
  <c r="H5" i="3"/>
  <c r="D18" i="5"/>
  <c r="AA8" i="2"/>
  <c r="H18" i="5" s="1"/>
  <c r="D11" i="5"/>
  <c r="AA3" i="2"/>
  <c r="H11" i="5" s="1"/>
  <c r="D10" i="5"/>
  <c r="AA5" i="1"/>
  <c r="H10" i="5" s="1"/>
  <c r="AA2" i="2"/>
  <c r="D13" i="5"/>
  <c r="H6" i="3"/>
  <c r="AA4" i="1"/>
  <c r="H2" i="5" s="1"/>
  <c r="D2" i="5"/>
  <c r="J6" i="3" l="1"/>
  <c r="H7" i="3"/>
  <c r="J5" i="3"/>
  <c r="J7" i="3" s="1"/>
  <c r="H12" i="5"/>
  <c r="M5" i="3"/>
  <c r="M6" i="3"/>
  <c r="H13" i="5"/>
  <c r="M7" i="3" l="1"/>
</calcChain>
</file>

<file path=xl/sharedStrings.xml><?xml version="1.0" encoding="utf-8"?>
<sst xmlns="http://schemas.openxmlformats.org/spreadsheetml/2006/main" count="1720" uniqueCount="350">
  <si>
    <t>Projekt</t>
  </si>
  <si>
    <t>Kód položky</t>
  </si>
  <si>
    <t>Meno</t>
  </si>
  <si>
    <t>Pozícia</t>
  </si>
  <si>
    <t>Typ / rola</t>
  </si>
  <si>
    <t>Stav</t>
  </si>
  <si>
    <t>Plán hod.</t>
  </si>
  <si>
    <t>Sadzba €/h</t>
  </si>
  <si>
    <t>Rozpočet €</t>
  </si>
  <si>
    <t>Oprávnené hodiny ŽoP</t>
  </si>
  <si>
    <t>Oprávnené € ŽoP</t>
  </si>
  <si>
    <t>Zostatok hod. podľa ŽoP</t>
  </si>
  <si>
    <t>Zostatok € podľa ŽoP</t>
  </si>
  <si>
    <t>Prečerpanie € podľa ŽoP</t>
  </si>
  <si>
    <t>Odsúhlasenie 30.4.2026 - raw</t>
  </si>
  <si>
    <t>Aktuálny zostatok hod. 30.4.</t>
  </si>
  <si>
    <t>Aktuálny zostatok € netto</t>
  </si>
  <si>
    <t>Aktuálny voľný zostatok €</t>
  </si>
  <si>
    <t>Aktuálne prečerpanie hod.</t>
  </si>
  <si>
    <t>Aktuálne prečerpanie €</t>
  </si>
  <si>
    <t>Rozdiel hod. 30.4 vs ŽoP</t>
  </si>
  <si>
    <t>Rozdiel € 30.4 vs ŽoP</t>
  </si>
  <si>
    <t>Oprávnené € v už vyplatených ŽoP</t>
  </si>
  <si>
    <t>Vyplatené NFP 92%</t>
  </si>
  <si>
    <t>Oprávnené € čaká na refundáciu</t>
  </si>
  <si>
    <t>Čaká NFP 92%</t>
  </si>
  <si>
    <t>Budúci potenciál NFP 92%</t>
  </si>
  <si>
    <t>Odporúčaná akcia</t>
  </si>
  <si>
    <t>Presun / zmena osoby</t>
  </si>
  <si>
    <t>Náplň práce / výstup</t>
  </si>
  <si>
    <t>Poznámka</t>
  </si>
  <si>
    <t>Zdroj</t>
  </si>
  <si>
    <t>DYU6</t>
  </si>
  <si>
    <t>0.2.1</t>
  </si>
  <si>
    <t>Neobsadené / nové obsadenie od 1.6.2026 - meno nedodané</t>
  </si>
  <si>
    <t>Odborný zamestnanec („OZ“)  Ekológ</t>
  </si>
  <si>
    <t>OZ - odborný zamestnanec</t>
  </si>
  <si>
    <t>NOVÉ OBSADENIE / doplniť meno</t>
  </si>
  <si>
    <t>Dopísať meno; začať čerpať až po pracovnoprávnom podklade a mesačných výkazoch.</t>
  </si>
  <si>
    <t>Nové obsadenie od 1.6.2026 podľa odsúhlasenia.</t>
  </si>
  <si>
    <t>Odborné ekologické hodnotenie biotopov a druhov v Bielych Karpatoch; podklady pre monitoring, analýzy zmien a strategický manuál ochrany biodiverzity.</t>
  </si>
  <si>
    <t>Obsadene od 1.6.2026 4hod úväzok</t>
  </si>
  <si>
    <t>evidencia ZoP DYU6 (3).xlsx / Sledovanie čerpania rozpočtu / riadok 18; Odsuhlasenie pozicii 042026 (2).xlsx / DYU6 / riadok 3</t>
  </si>
  <si>
    <t>0.2.2</t>
  </si>
  <si>
    <t>Jozef Hrúz</t>
  </si>
  <si>
    <t>Odborný zamestnanec („OZ“)  Geodet, kartograf a fotogrameter</t>
  </si>
  <si>
    <t>PREČERPANÉ</t>
  </si>
  <si>
    <t>Neobsadzovať od 1.5.2026; pozícia je aktuálne v mínuse podľa odsúhlasenia.</t>
  </si>
  <si>
    <t>Jozef Hrúz bol presunutý z Vývojára softvéru na Geodeta pre 4/2026; od 1.5.2026 neobsadiť.</t>
  </si>
  <si>
    <t>Geodetické, kartografické a fotogrametrické práce; priestorové zameranie lokalít, mapové podklady, spracovanie 3D/geo dát.</t>
  </si>
  <si>
    <t>k 1.4.2026 bolo ešte 104 hod nevyčerpaných, pozícia obsadená iba pre 4/2026  Jozef Hrúz, presunutý z pozície Vývojár softwéru , k 1.5.2026 neobsadiť</t>
  </si>
  <si>
    <t>evidencia ZoP DYU6 (3).xlsx / Sledovanie čerpania rozpočtu / riadok 19; Odsuhlasenie pozicii 042026 (2).xlsx / DYU6 / riadok 4</t>
  </si>
  <si>
    <t>0.2.3</t>
  </si>
  <si>
    <t>Adam Findrík</t>
  </si>
  <si>
    <t>Realizátor aktivít („RA“) Pilot UAV, UAS, drony, AV 1</t>
  </si>
  <si>
    <t>RA - realizátor aktivít</t>
  </si>
  <si>
    <t>OK pokračuje</t>
  </si>
  <si>
    <t>OK pokračuje; čerpať už na Pilot UAV.</t>
  </si>
  <si>
    <t>Presun z Dátového špecialistu od 4/2026.</t>
  </si>
  <si>
    <t>Obsluha UAV/UAS/dronov, letecké snímkovanie, zber dát a podpora mapovania/monitoringu v teréne.</t>
  </si>
  <si>
    <t>OK</t>
  </si>
  <si>
    <t>evidencia ZoP DYU6 (3).xlsx / Sledovanie čerpania rozpočtu / riadok 20; Odsuhlasenie pozicii 042026 (2).xlsx / DYU6 / riadok 15</t>
  </si>
  <si>
    <t>0.2.4</t>
  </si>
  <si>
    <t>Neobsadené</t>
  </si>
  <si>
    <t>Odborný zamestnanec („OZ“) Botanik</t>
  </si>
  <si>
    <t>VYČERPANÉ / neobsadené</t>
  </si>
  <si>
    <t>vyčerpané</t>
  </si>
  <si>
    <t>Neobsadzovať bez zmeny rozpočtu; podľa ŽoP je položka prečerpaná, podľa odsúhlasenia vyčerpaná.</t>
  </si>
  <si>
    <t>Neobsadené od 3/2026.</t>
  </si>
  <si>
    <t>Botanické mapovanie a identifikácia rastlinných druhov vrátane inváznych druhov; odborné podklady do databáz a vzdelávacích výstupov.</t>
  </si>
  <si>
    <t>evidencia ZoP DYU6 (3).xlsx / Sledovanie čerpania rozpočtu / riadok 21; Odsuhlasenie pozicii 042026 (2).xlsx / DYU6 / riadok 6</t>
  </si>
  <si>
    <t>0.2.5</t>
  </si>
  <si>
    <t>Smit Shaileshbhai Borda</t>
  </si>
  <si>
    <t>Údržbár/ Správca objektu/ pomocný technik</t>
  </si>
  <si>
    <t>RA/OZ - technická podpora</t>
  </si>
  <si>
    <t>Overiť návrh ukončiť PP a nahradiť iným pracovníkom; zatiaľ zostatok kladný.</t>
  </si>
  <si>
    <t>Návrh: ukončiť PP pre Smit Shaileshbhai Borda a obsadiť S. Findrík / J. Hrúz podľa rozhodnutia.</t>
  </si>
  <si>
    <t>Správa a údržba objektu/centra a pomocné technické práce pri prevádzke laboratória, zariadení a terénnych aktivít.</t>
  </si>
  <si>
    <t>OK pokračuje , p.Novota návrh : ukončiť PP pre Smit Shaileshbhai Borda a obsadiť túto pozíciu iným pracovníkom (S.Findrík?, J.Hrúz?)</t>
  </si>
  <si>
    <t>evidencia ZoP DYU6 (3).xlsx / Sledovanie čerpania rozpočtu / riadok 22; Odsuhlasenie pozicii 042026 (2).xlsx / DYU6 / riadok 16</t>
  </si>
  <si>
    <t>0.2.6</t>
  </si>
  <si>
    <t>Mgr. art. Petra Čížková, Art. D.</t>
  </si>
  <si>
    <t>Projektový manažér („PM“)  Hlavný projektový manažér</t>
  </si>
  <si>
    <t>PM - projektové riadenie</t>
  </si>
  <si>
    <t>OK pokračuje, významný zostatok.</t>
  </si>
  <si>
    <t>Riadenie projektu, koordinácia tímu, harmonogram, monitoring, komunikácia s programom, dokumentácia a finančno-administratívna kontrola.</t>
  </si>
  <si>
    <t>OK pokračuje | evidencia: Petra Čížková, hlavný projektový manažér</t>
  </si>
  <si>
    <t>evidencia ZoP DYU6 (3).xlsx / Sledovanie čerpania rozpočtu / riadok 23; Odsuhlasenie pozicii 042026 (2).xlsx / DYU6 / riadok 13</t>
  </si>
  <si>
    <t>0.2.7</t>
  </si>
  <si>
    <t>Mgr. Alica Augustínová</t>
  </si>
  <si>
    <t>Odborný zamestnanec („OZ“)  Vývojár hardvéru</t>
  </si>
  <si>
    <t>OK pokračuje, ešte je zostatok podľa odsúhlasenia.</t>
  </si>
  <si>
    <t>Návrh, integrácia a testovanie technických zariadení, senzorov a hardvérových riešení pre monitoring a zber environmentálnych dát.</t>
  </si>
  <si>
    <t>evidencia ZoP DYU6 (3).xlsx / Sledovanie čerpania rozpočtu / riadok 24; Odsuhlasenie pozicii 042026 (2).xlsx / DYU6 / riadok 5</t>
  </si>
  <si>
    <t>0.2.8</t>
  </si>
  <si>
    <t>Odborný zamestnanec („OZ“) Vývojár softwéru</t>
  </si>
  <si>
    <t>PREČERPANÉ / neobsadené</t>
  </si>
  <si>
    <t>Neobsadzovať; pozícia vyčerpaná/prečerpaná podľa odsúhlasenia.</t>
  </si>
  <si>
    <t>Jozef Hrúz pôvodne do 30.3.2026, presun na Geodeta od 4/2026.</t>
  </si>
  <si>
    <t>Vývoj softvérových častí, webových/digitálnych aplikácií, interaktívnych funkcií a databázových väzieb.</t>
  </si>
  <si>
    <t>vyčerpané ,neobsadené,  pôvodne obsadené Jozef Hrúz do 30.3.2026, presun J.Hrúza na geodeta od 4/2026</t>
  </si>
  <si>
    <t>evidencia ZoP DYU6 (3).xlsx / Sledovanie čerpania rozpočtu / riadok 25; Odsuhlasenie pozicii 042026 (2).xlsx / DYU6 / riadok 12</t>
  </si>
  <si>
    <t>0.2.9</t>
  </si>
  <si>
    <t>Adriana Findríková</t>
  </si>
  <si>
    <t>Odborný zamestnanec („OZ“) Dizajnér aplikácií</t>
  </si>
  <si>
    <t>PREČERPANÉ / ukončiť PP</t>
  </si>
  <si>
    <t>-56</t>
  </si>
  <si>
    <t>Ukončiť PP; aktuálne prečerpanie.</t>
  </si>
  <si>
    <t>Bez ďalšieho čerpania na tejto pozícii.</t>
  </si>
  <si>
    <t>Návrh používateľského rozhrania, toku a funkcionalít digitálnych aplikácií a interaktívnych vzdelávacích nástrojov.</t>
  </si>
  <si>
    <t>Vyčerpané, ukončiť PP</t>
  </si>
  <si>
    <t>evidencia ZoP DYU6 (3).xlsx / Sledovanie čerpania rozpočtu / riadok 26; Odsuhlasenie pozicii 042026 (2).xlsx / DYU6 / riadok 8</t>
  </si>
  <si>
    <t>0.2.10</t>
  </si>
  <si>
    <t>Tomáš Grman</t>
  </si>
  <si>
    <t>Odborný zamestnanec („OZ“) Grafický a web  dizajnér</t>
  </si>
  <si>
    <t>OK pokračuje, zostatok je ešte kladný.</t>
  </si>
  <si>
    <t>evidencia ZoP DYU6 (3).xlsx / Sledovanie čerpania rozpočtu / riadok 27; Odsuhlasenie pozicii 042026 (2).xlsx / DYU6 / riadok 9</t>
  </si>
  <si>
    <t>0.2.11</t>
  </si>
  <si>
    <t>Odborný zamestnanec („OZ“) Dátový špecialista</t>
  </si>
  <si>
    <t>Pôvodnú pozíciu držať ako vyčerpanú/neobsadenú; nové výkazy viesť len na Pilot UAV.</t>
  </si>
  <si>
    <t>Adam Findrík pôvodne Dátový špecialista do 30.3.2026, od 4/2026 presun na Pilot UAV.</t>
  </si>
  <si>
    <t>Spracovanie, štruktúrovanie a kontrola dát z monitoringu, dátové podklady pre web/S-DSS aplikácie, analýzy a vizualizácie.</t>
  </si>
  <si>
    <t>Vyčerpané , neobsadené, pôvodne obsadené Adam Findrík do 30.3.2026, presun A.Findríka  na Pilot UAV od 4/2026</t>
  </si>
  <si>
    <t>evidencia ZoP DYU6 (3).xlsx / Sledovanie čerpania rozpočtu / riadok 28; Odsuhlasenie pozicii 042026 (2).xlsx / DYU6 / riadok 7</t>
  </si>
  <si>
    <t>0.2.12</t>
  </si>
  <si>
    <t>Samuel Findrík</t>
  </si>
  <si>
    <t>Odborný zamestnanec („OZ“) Technik IT</t>
  </si>
  <si>
    <t>Technická a IT podpora projektových zariadení, aplikácií, dát a prezentačnej techniky.</t>
  </si>
  <si>
    <t>evidencia ZoP DYU6 (3).xlsx / Sledovanie čerpania rozpočtu / riadok 29; Odsuhlasenie pozicii 042026 (2).xlsx / DYU6 / riadok 11</t>
  </si>
  <si>
    <t>0.2.13</t>
  </si>
  <si>
    <t>Patrik Hrúz</t>
  </si>
  <si>
    <t>Realizátor aktivít („RA“) Lektor</t>
  </si>
  <si>
    <t>RA - lektor</t>
  </si>
  <si>
    <t>OK pokračuje; sledovať zostatok po presune z DXX8.</t>
  </si>
  <si>
    <t>Presun z DXX8 z pozície Lektor od 1.4.2026.</t>
  </si>
  <si>
    <t>Lektorské prednášky, exkurzie, workshopy a vysvetľovanie výsledkov projektu odbornej aj laickej verejnosti.</t>
  </si>
  <si>
    <t>OK pokračuje , presun P.Hrúz z projektu DXX8 z pozície Lektor od 1.4.2026</t>
  </si>
  <si>
    <t>evidencia ZoP DYU6 (3).xlsx / Sledovanie čerpania rozpočtu / riadok 30; Odsuhlasenie pozicii 042026 (2).xlsx / DYU6 / riadok 14</t>
  </si>
  <si>
    <t>0.2.14</t>
  </si>
  <si>
    <t>Aravindh Murugesan</t>
  </si>
  <si>
    <t>Odborný zamestnanec („OZ“) Marketingový špecialista</t>
  </si>
  <si>
    <t>Publicita, komunikácia a propagácia projektu, online/offline marketingové aktivity a podpora šírenia výstupov.</t>
  </si>
  <si>
    <t>evidencia ZoP DYU6 (3).xlsx / Sledovanie čerpania rozpočtu / riadok 31; Odsuhlasenie pozicii 042026 (2).xlsx / DYU6 / riadok 10</t>
  </si>
  <si>
    <t>DXX8</t>
  </si>
  <si>
    <t>Nový zamestnanec od 1.6.2026 - meno nedodané</t>
  </si>
  <si>
    <t>Projektový  manažér („PM“)  SR</t>
  </si>
  <si>
    <t>Dopísať meno a overiť reálnosť čerpania; rozpočet je celý nečerpaný.</t>
  </si>
  <si>
    <t>Riadenie a koordinácia projektového tímu, monitoring, harmonogram, komunikácia s implementačnými orgánmi, dokumentácia a transparentné hospodárenie.</t>
  </si>
  <si>
    <t>Obsadene od 1.6.2026</t>
  </si>
  <si>
    <t>evidencia ZoP DXX8 (4).xlsx / Sledovanie čerpania rozpočtu / riadok 4; Odsuhlasenie pozicii 042026 (2).xlsx / DXX8 / riadok 3</t>
  </si>
  <si>
    <t>Neobsadené / meno nedodané</t>
  </si>
  <si>
    <t>Realizátor  aktivít („RA“) Pedagóg ZŠ SR - Informatika</t>
  </si>
  <si>
    <t>RA - pedagóg / odborný tím</t>
  </si>
  <si>
    <t>NEOBSADENÉ</t>
  </si>
  <si>
    <t>Obsadiť pedagóga alebo rozhodnúť o úspore/presune; zostatok celý voľný.</t>
  </si>
  <si>
    <t>Definovanie tematických okruhov a obsahu výučby podľa osnov, potrieb škôl a prienikov v pohraničí; odborné vstupy do obsahových balíkov.</t>
  </si>
  <si>
    <t>neobsadené</t>
  </si>
  <si>
    <t>evidencia ZoP DXX8 (4).xlsx / Sledovanie čerpania rozpočtu / riadok 5; Odsuhlasenie pozicii 042026 (2).xlsx / DXX8 / riadok 10</t>
  </si>
  <si>
    <t>Realizátor  aktivít („RA“) Pedagóg ZŠ SR - Dejepis, geografia</t>
  </si>
  <si>
    <t>evidencia ZoP DXX8 (4).xlsx / Sledovanie čerpania rozpočtu / riadok 6; Odsuhlasenie pozicii 042026 (2).xlsx / DXX8 / riadok 9</t>
  </si>
  <si>
    <t>Realizátor  aktivít („RA“) Pedagóg ZŠ SR - matematika, fyzika,</t>
  </si>
  <si>
    <t>evidencia ZoP DXX8 (4).xlsx / Sledovanie čerpania rozpočtu / riadok 7; Odsuhlasenie pozicii 042026 (2).xlsx / DXX8 / riadok 11</t>
  </si>
  <si>
    <t>Realizátor  aktivít („RA“) Pedagóg  ZŠ SR- biológia a chémia</t>
  </si>
  <si>
    <t>evidencia ZoP DXX8 (4).xlsx / Sledovanie čerpania rozpočtu / riadok 8; Odsuhlasenie pozicii 042026 (2).xlsx / DXX8 / riadok 7</t>
  </si>
  <si>
    <t>Realizátor  aktivít („RA“) Pedagóg SŠ SR - odborné technické predmety</t>
  </si>
  <si>
    <t>evidencia ZoP DXX8 (4).xlsx / Sledovanie čerpania rozpočtu / riadok 9; Odsuhlasenie pozicii 042026 (2).xlsx / DXX8 / riadok 8</t>
  </si>
  <si>
    <t>Vöröš Vladimír</t>
  </si>
  <si>
    <t>Realizátor  aktivít („RA“) Odborný pracovník SR - pedagóg-programátor</t>
  </si>
  <si>
    <t>OK pokračuje, ale sledovať zostávajúci počet hodín.</t>
  </si>
  <si>
    <t>evidencia ZoP DXX8 (4).xlsx / Sledovanie čerpania rozpočtu / riadok 10; Odsuhlasenie pozicii 042026 (2).xlsx / DXX8 / riadok 5</t>
  </si>
  <si>
    <t>Eva Findríková</t>
  </si>
  <si>
    <t>Realizátor  aktivít („RA“) Odborný pracovník SR -VR špecialista</t>
  </si>
  <si>
    <t>Ukončiť PP; aktuálne prečerpanie podľa odsúhlasenia.</t>
  </si>
  <si>
    <t>Návrh a realizácia VR prvkov a aplikácií pre obsahové balíky, testovanie a odborná podpora virtuálnej reality.</t>
  </si>
  <si>
    <t>evidencia ZoP DXX8 (4).xlsx / Sledovanie čerpania rozpočtu / riadok 11; Odsuhlasenie pozicii 042026 (2).xlsx / DXX8 / riadok 6</t>
  </si>
  <si>
    <t>Realizátor  aktivít („RA“) Lektor 1 SR</t>
  </si>
  <si>
    <t>Neobsadzovať bez presunu; pozícia je aktuálne prečerpaná podľa odsúhlasenia.</t>
  </si>
  <si>
    <t>Patrik Hrúz odišiel/presunul sa od 4/2026 na DYU6 Lektor; DXX8 pozícia neobsadená.</t>
  </si>
  <si>
    <t>Realizácia workshopov v mobilnej učebni, výklad a vedenie aktivít pre školy a verejnosť na slovenskej strane.</t>
  </si>
  <si>
    <t>Vyčerpané, neobsadené</t>
  </si>
  <si>
    <t>evidencia ZoP DXX8 (4).xlsx / Sledovanie čerpania rozpočtu / riadok 12; Odsuhlasenie pozicii 042026 (2).xlsx / DXX8 / riadok 4</t>
  </si>
  <si>
    <t>Levon Manasjan</t>
  </si>
  <si>
    <t>Realizátor  aktivít („RA“) Technická podpora 1 SR</t>
  </si>
  <si>
    <t>Technická príprava mobilnej učebne, obsluha zariadení, podpora lektorov, riešenie technických problémov pri výučbe.</t>
  </si>
  <si>
    <t>evidencia ZoP DXX8 (4).xlsx / Sledovanie čerpania rozpočtu / riadok 13; Odsuhlasenie pozicii 042026 (2).xlsx / DXX8 / riadok 12</t>
  </si>
  <si>
    <t>Realizátor  aktivít („RA“) Vedúci vývojar edukatívnych aplikácií pre VR/ SR</t>
  </si>
  <si>
    <t>Neobsadzovať bez rozpočtovej úpravy; podľa ŽoP významne prečerpané, podľa odsúhlasenia tiež mínus.</t>
  </si>
  <si>
    <t>Už neobsadené.</t>
  </si>
  <si>
    <t>Koordinácia vývoja edukatívnych VR aplikácií, návrh technického riešenia a kontrola digitálnych výstupov.</t>
  </si>
  <si>
    <t>evidencia ZoP DXX8 (4).xlsx / Sledovanie čerpania rozpočtu / riadok 14; Odsuhlasenie pozicii 042026 (2).xlsx / DXX8 / riadok 13</t>
  </si>
  <si>
    <t>Analýza zamestnancov, pozícií, zostatkov a prečerpaní</t>
  </si>
  <si>
    <t>Stav zostatkov pozícií podľa odsúhlasenia k 30.4.2026; čerpanie a refundácie podľa evidencií ŽoP. NFP SR počítané 92 % z oprávnených výdavkov.</t>
  </si>
  <si>
    <t>Počet pozícií</t>
  </si>
  <si>
    <t>Pozície s menom</t>
  </si>
  <si>
    <t>Rozpočet zamestnanci</t>
  </si>
  <si>
    <t>Čistý zostatok € 30.4.</t>
  </si>
  <si>
    <t>Kľúčový záver</t>
  </si>
  <si>
    <t>INNOMETHOD / DYU6</t>
  </si>
  <si>
    <t>Zastaviť mínusové pozície; riešiť rozdiely Botanik/Marketing medzi ŽoP a odsúhlasením.</t>
  </si>
  <si>
    <t>Konekt-ED / DXX8</t>
  </si>
  <si>
    <t>Doriešiť neobsadené pedagogické pozície, PM SR a mínusové pozície VR/Lektor/Technická podpora/Vedúci vývojár.</t>
  </si>
  <si>
    <t>SPOLU</t>
  </si>
  <si>
    <t>Kritické prečerpané / ukončiť PP podľa odsúhlasenia 30.4.2026</t>
  </si>
  <si>
    <t>Pozície s novým alebo chýbajúcim menom</t>
  </si>
  <si>
    <t>Meno / stav</t>
  </si>
  <si>
    <t>Aktuálny zostatok hod.</t>
  </si>
  <si>
    <t>Akcia</t>
  </si>
  <si>
    <t>Pôvodná pozícia</t>
  </si>
  <si>
    <t>Nová / cieľová pozícia</t>
  </si>
  <si>
    <t>Stav / termín</t>
  </si>
  <si>
    <t>Aktuálne hod.</t>
  </si>
  <si>
    <t>Prečerpanie €</t>
  </si>
  <si>
    <t>Zdrojová poznámka</t>
  </si>
  <si>
    <t>Projekty</t>
  </si>
  <si>
    <t>Pozície</t>
  </si>
  <si>
    <t>Odporúčanie / akcia</t>
  </si>
  <si>
    <t>Náplň práce - súhrn</t>
  </si>
  <si>
    <t>DYU6: Realizátor aktivít („RA“) Pilot UAV, UAS, drony, AV 1; DYU6: Odborný zamestnanec („OZ“) Dátový špecialista</t>
  </si>
  <si>
    <t>OK pokračuje; čerpať už na Pilot UAV.; Pôvodnú pozíciu držať ako vyčerpanú/neobsadenú; nové výkazy viesť len na Pilot UAV.</t>
  </si>
  <si>
    <t>Obsluha UAV/UAS/dronov, letecké snímkovanie, zber dát a podpora mapovania/monitoringu v teréne.; Spracovanie, štruktúrovanie a kontrola dát z monitoringu, dátové podklady pre web/S-DSS aplikácie, analýzy a vizualizácie.</t>
  </si>
  <si>
    <t>DYU6: Odborný zamestnanec („OZ“) Dizajnér aplikácií</t>
  </si>
  <si>
    <t>DYU6: Odborný zamestnanec („OZ“) Marketingový špecialista</t>
  </si>
  <si>
    <t>DXX8: Realizátor  aktivít („RA“) Odborný pracovník SR -VR špecialista</t>
  </si>
  <si>
    <t>DYU6: Odborný zamestnanec („OZ“)  Geodet, kartograf a fotogrameter; DYU6: Odborný zamestnanec („OZ“) Vývojár softwéru</t>
  </si>
  <si>
    <t>Neobsadzovať od 1.5.2026; pozícia je aktuálne v mínuse podľa odsúhlasenia.; Neobsadzovať; pozícia vyčerpaná/prečerpaná podľa odsúhlasenia.</t>
  </si>
  <si>
    <t>Geodetické, kartografické a fotogrametrické práce; priestorové zameranie lokalít, mapové podklady, spracovanie 3D/geo dát.; Vývoj softvérových častí, webových/digitálnych aplikácií, interaktívnych funkcií a databázových väzieb.</t>
  </si>
  <si>
    <t>DXX8: Realizátor  aktivít („RA“) Technická podpora 1 SR</t>
  </si>
  <si>
    <t>DYU6: Odborný zamestnanec („OZ“)  Vývojár hardvéru</t>
  </si>
  <si>
    <t>DYU6: Projektový manažér („PM“)  Hlavný projektový manažér</t>
  </si>
  <si>
    <t>DXX8, DYU6</t>
  </si>
  <si>
    <t>DYU6: Odborný zamestnanec („OZ“) Botanik; DXX8: Realizátor  aktivít („RA“) Vedúci vývojar edukatívnych aplikácií pre VR/ SR</t>
  </si>
  <si>
    <t>Neobsadzovať bez zmeny rozpočtu; podľa ŽoP je položka prečerpaná, podľa odsúhlasenia vyčerpaná.; Neobsadzovať bez rozpočtovej úpravy; podľa ŽoP významne prečerpané, podľa odsúhlasenia tiež mínus.</t>
  </si>
  <si>
    <t>Botanické mapovanie a identifikácia rastlinných druhov vrátane inváznych druhov; odborné podklady do databáz a vzdelávacích výstupov.; Koordinácia vývoja edukatívnych VR aplikácií, návrh technického riešenia a kontrola digitálnych výstupov.</t>
  </si>
  <si>
    <t>DXX8: Realizátor  aktivít („RA“) Pedagóg ZŠ SR - Informatika; DXX8: Realizátor  aktivít („RA“) Pedagóg ZŠ SR - Dejepis, geografia; DXX8: Realizátor  aktivít („RA“) Pedagóg ZŠ SR - matematika, fyzika,; DXX8: Realizátor  aktivít („RA“) Pedagóg  ZŠ SR- biológia a chémia; DXX8: Realizátor  aktivít („RA“) Pedagóg SŠ SR - odborné technické predmety</t>
  </si>
  <si>
    <t>DYU6: Odborný zamestnanec („OZ“)  Ekológ</t>
  </si>
  <si>
    <t>DXX8: Projektový  manažér („PM“)  SR</t>
  </si>
  <si>
    <t>DYU6: Realizátor aktivít („RA“) Lektor; DXX8: Realizátor  aktivít („RA“) Lektor 1 SR</t>
  </si>
  <si>
    <t>OK pokračuje; sledovať zostatok po presune z DXX8.; Neobsadzovať bez presunu; pozícia je aktuálne prečerpaná podľa odsúhlasenia.</t>
  </si>
  <si>
    <t>Lektorské prednášky, exkurzie, workshopy a vysvetľovanie výsledkov projektu odbornej aj laickej verejnosti.; Realizácia workshopov v mobilnej učebni, výklad a vedenie aktivít pre školy a verejnosť na slovenskej strane.</t>
  </si>
  <si>
    <t>DYU6: Odborný zamestnanec („OZ“) Technik IT</t>
  </si>
  <si>
    <t>DYU6: Údržbár/ Správca objektu/ pomocný technik</t>
  </si>
  <si>
    <t>DYU6: Odborný zamestnanec („OZ“) Grafický a web  dizajnér</t>
  </si>
  <si>
    <t>DXX8: Realizátor  aktivít („RA“) Odborný pracovník SR - pedagóg-programátor</t>
  </si>
  <si>
    <t>Zdroj / metodika</t>
  </si>
  <si>
    <t>Náplň odvodená z pracovnej pozície a vecných aktivít projektu; overiť vo výkazoch práce/pracovnej zmluve.</t>
  </si>
  <si>
    <t>ŽoP</t>
  </si>
  <si>
    <t>Nárokované €</t>
  </si>
  <si>
    <t>Oprávnené €</t>
  </si>
  <si>
    <t>Nárokované hod.</t>
  </si>
  <si>
    <t>Oprávnené hod.</t>
  </si>
  <si>
    <t>Neoprávnené €</t>
  </si>
  <si>
    <t>Refundačný stav</t>
  </si>
  <si>
    <t>NFP 92%</t>
  </si>
  <si>
    <t>Zdrojový riadok</t>
  </si>
  <si>
    <t>Vyplatené - pracovný predpoklad</t>
  </si>
  <si>
    <t>Čaká na refundáciu - pracovný predpoklad</t>
  </si>
  <si>
    <t>Projekt / sekcia</t>
  </si>
  <si>
    <t>Merná jednotka</t>
  </si>
  <si>
    <t>Množstvo</t>
  </si>
  <si>
    <t>Jednotková cena €</t>
  </si>
  <si>
    <t>Suma €</t>
  </si>
  <si>
    <t>Už nárokované €</t>
  </si>
  <si>
    <t>Zostáva €</t>
  </si>
  <si>
    <t>Mobilná učebňa Konekt-ED: Edukácia prepájajúca pohraničie</t>
  </si>
  <si>
    <t>Projektový manažér ČR</t>
  </si>
  <si>
    <t>hodina</t>
  </si>
  <si>
    <t>3 840</t>
  </si>
  <si>
    <t>zajišťuje dotační pravidla a monitoring</t>
  </si>
  <si>
    <t>Meno nie je uvedené v podklade</t>
  </si>
  <si>
    <t>Realizátor aktivít („RA“) Pedagóg ZŠ ČR - Informatika</t>
  </si>
  <si>
    <t>musí být český učitel</t>
  </si>
  <si>
    <t>Realizátor aktivít („RA“) Pedagóg ZŠ ČR - Dejepis, geografia</t>
  </si>
  <si>
    <t>Realizátor aktivít („RA“) Pedagóg ZŠ ČR - matematika, fyzika,</t>
  </si>
  <si>
    <t>Realizátor aktivít („RA“) Pedagóg ZŠ ČR- bioloógia a chémia</t>
  </si>
  <si>
    <t>Realizátor aktivít („RA“) Pedagóg SŠ ČR - odborné techncké predmety</t>
  </si>
  <si>
    <t>Realizátor aktivít („RA“) Odborný pracovník ČR - dizajnér edukačných pomôcok</t>
  </si>
  <si>
    <t>1 440</t>
  </si>
  <si>
    <t>úkoly a co bude výstupem?</t>
  </si>
  <si>
    <t>Realizátor aktivít („RA“) Odborný pracovník ČR - herný dizajnér</t>
  </si>
  <si>
    <t>Realizátor aktivít („RA“) Odborný pracovník ČR - interiérový dizajnér</t>
  </si>
  <si>
    <t>Realizátor aktivít („RA“) Lektor 1 ČR</t>
  </si>
  <si>
    <t>1 920</t>
  </si>
  <si>
    <t>vedení workshopů pro školy a veřejnost</t>
  </si>
  <si>
    <t>Realizátor aktivít („RA“) Technická podpora 1 ČR</t>
  </si>
  <si>
    <t>příprava a spolupráce na workshopech pro školy a veřejnost</t>
  </si>
  <si>
    <t>Realizátor aktivít („RA“) Vedúci vývojar edukatívnych aplikácií pre tablet / ČR</t>
  </si>
  <si>
    <t>Inovatívne metódy a technológie v oblasti cezhraničnej ochrany a zachovania biodiverzity</t>
  </si>
  <si>
    <t>Odborný zamestnanec („OZ“) Grafický a web dizajnér</t>
  </si>
  <si>
    <t>připravuje vzdělávací materiály a aktivity</t>
  </si>
  <si>
    <t>Odborný zamestnanec („OZ“) Programátor</t>
  </si>
  <si>
    <t>6 osob na  DPP, budou chystat vzdělávací a odborné výstupy</t>
  </si>
  <si>
    <t>Projektový manažér („PM“)</t>
  </si>
  <si>
    <t>3 440</t>
  </si>
  <si>
    <t>Odborný zamestnanec („OZ“) Botanik - fytológ</t>
  </si>
  <si>
    <t>Odborný zamestnanec („OZ“) Ekológ 2 - se specializací na biodiverzitu</t>
  </si>
  <si>
    <t>mapování lokalit na české straně a spolupráce na vzdělvacích materiálech</t>
  </si>
  <si>
    <t>Odborný zamestnanec („OZ“) Pilot UAV, UAS, drony, AV 2</t>
  </si>
  <si>
    <t>snímkovní a zpracování dat z vybraných lokalit ČR</t>
  </si>
  <si>
    <t>Odborný zamestnanec („OZ“) Zoológ</t>
  </si>
  <si>
    <t>Odborný zamestnanec („OZ“) Dendrológ</t>
  </si>
  <si>
    <t>DPP</t>
  </si>
  <si>
    <t>Od slovanského hradiska po súčasnosť: Cesty časom cez interaktívne zážitkové okruhy</t>
  </si>
  <si>
    <t>Projektový manažér</t>
  </si>
  <si>
    <t>Asistent projektového manažéra</t>
  </si>
  <si>
    <t>připravuje a podklady a admsintrativa pro účetní</t>
  </si>
  <si>
    <t>Realizátor aktivít 1 Diseminácia projektu</t>
  </si>
  <si>
    <t>v rámci prodloužení realizace projektu budeme částeně přesouvat na projektového manažera</t>
  </si>
  <si>
    <t>Realizátor aktivít 2 Historik</t>
  </si>
  <si>
    <t>Realizátor aktivít 3 Teoría hier</t>
  </si>
  <si>
    <t>Realizátor aktivít 4 Designér</t>
  </si>
  <si>
    <t>Realizátor aktivít 5 Vystavnictvo</t>
  </si>
  <si>
    <t>Realizátor aktivít 6 Prírodné vedy</t>
  </si>
  <si>
    <t>Realizátor aktivít 7 Dejiny umenia</t>
  </si>
  <si>
    <t>Realizátor aktivít 8 IT špecialista</t>
  </si>
  <si>
    <t>Mobilná učebňa Konekt-ED: Edukácia prepájajúca pohraničie - TUC</t>
  </si>
  <si>
    <t>Inovatívne metódy a techn. v oblasti cezhr. ochr. a zach. Biodiverzity - TUC</t>
  </si>
  <si>
    <t>Sadzba</t>
  </si>
  <si>
    <t>Rozpočet</t>
  </si>
  <si>
    <t>Oprávnené ŽoP</t>
  </si>
  <si>
    <t>Zostatok ŽoP hod.</t>
  </si>
  <si>
    <t>Zostatok ŽoP €</t>
  </si>
  <si>
    <t>Ods raw</t>
  </si>
  <si>
    <t>Ods hodiny</t>
  </si>
  <si>
    <t>Ods poznámka</t>
  </si>
  <si>
    <t>Oblasť</t>
  </si>
  <si>
    <t>Popis</t>
  </si>
  <si>
    <t>Hlavný účel</t>
  </si>
  <si>
    <t>Tabuľka rozdeľuje zamestnancov a pozície za každý projekt samostatne, ukazuje mená, aktuálny zostatok/prečerpanie, nároky v ŽoP, refundácie a odporúčané personálne kroky.</t>
  </si>
  <si>
    <t>Zostatok podľa ŽoP</t>
  </si>
  <si>
    <t>Vyplýva z hárkov „Sledovanie čerpania rozpočtu“ v súboroch evidencia ZoP DYU6/DXX8. Je to stav podľa doteraz evidovaných oprávnených výdavkov v ŽoP.</t>
  </si>
  <si>
    <t>Aktuálny zostatok 30.4.2026</t>
  </si>
  <si>
    <t>Vyplýva z hárkov DYU6 a DXX8 v súbore Odsuhlasenie pozicii 042026. Text „vyčerpané“ je počítaný ako 0 hodín, ale zachovaný v raw stĺpci.</t>
  </si>
  <si>
    <t>Prečerpanie</t>
  </si>
  <si>
    <t>Ak sú aktuálne hodiny záporné, prečerpanie € = ABS(hodiny × sadzba). Zároveň je samostatne počítané prečerpanie podľa ŽoP, ak je zostatok podľa ŽoP záporný.</t>
  </si>
  <si>
    <t>Refundácie</t>
  </si>
  <si>
    <t>Pracovný predpoklad: DYU6 vyplatené ŽoP 9002, 9003, 9004; čakajú ŽoP 9006, 9007. DXX8 vyplatené ŽoP 9001, 9002; čaká ŽoP 9004. NFP = 92 % z oprávnených výdavkov. Potvrdiť bankovými výpismi.</t>
  </si>
  <si>
    <t>Náplň práce</t>
  </si>
  <si>
    <t>Náplne práce sú vecne odvodené z názvu pozície a popisu aktivít projektu. Pred kontrolou odporúčam doplniť/zosúladiť presné pracovné náplne zo zmlúv, dohôd a výkazov práce.</t>
  </si>
  <si>
    <t>Zdroj 1</t>
  </si>
  <si>
    <t>Odsuhlasenie pozicii 042026 (2).xlsx</t>
  </si>
  <si>
    <t>Zdroj 2</t>
  </si>
  <si>
    <t>evidencia ZoP DYU6 (3).xlsx</t>
  </si>
  <si>
    <t>Zdroj 3</t>
  </si>
  <si>
    <t>evidencia ZoP DXX8 (4).xlsx</t>
  </si>
  <si>
    <t>Zdroj 4</t>
  </si>
  <si>
    <t>Pozice_čerpání INTERREG – vsechny tri projekty.xlsx</t>
  </si>
  <si>
    <t>Zdroj 5</t>
  </si>
  <si>
    <t>BIO Žiadosť o NFP - odoslaná žiadateľom (2).pdf / INNOMETHOD</t>
  </si>
  <si>
    <t>Zdroj 6</t>
  </si>
  <si>
    <t>Vzdelanie_Žiadosť o NFP - Konekt ED (1).pdf / Konekt-ED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</si>
</sst>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;[Red]\-#,##0.00\ \€"/>
  </numFmts>
  <fonts count="5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i/>
      <sz val="11"/>
      <color rgb="FF1F4E78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top" wrapText="1"/>
    </xf>
    <xf numFmtId="38" fontId="0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5" fontId="0" fillId="0" borderId="0" xfId="1" applyNumberFormat="1" applyFont="1" applyAlignment="1">
      <alignment vertical="top" wrapText="1"/>
    </xf>
    <xf numFmtId="165" fontId="0" fillId="0" borderId="0" xfId="1" applyNumberFormat="1" applyFont="1"/>
    <xf numFmtId="38" fontId="0" fillId="0" borderId="0" xfId="1" applyNumberFormat="1" applyFont="1"/>
    <xf numFmtId="0" fontId="2" fillId="2" borderId="0" xfId="1" applyFont="1" applyFill="1" applyAlignment="1">
      <alignment horizontal="center"/>
    </xf>
    <xf numFmtId="0" fontId="3" fillId="3" borderId="0" xfId="1" applyFont="1" applyFill="1" applyAlignment="1">
      <alignment wrapText="1"/>
    </xf>
  </cellXfs>
  <cellStyles count="2">
    <cellStyle name="Normal" xfId="1" xr:uid="{00000000-0005-0000-0000-000000000000}"/>
    <cellStyle name="Normálna" xfId="0" builtinId="0"/>
  </cellStyles>
  <dxfs count="13">
    <dxf>
      <fill>
        <patternFill>
          <bgColor rgb="FFFFF2CC"/>
        </patternFill>
      </fill>
    </dxf>
    <dxf>
      <fill>
        <patternFill>
          <bgColor rgb="FFFCE4D6"/>
        </patternFill>
      </fill>
    </dxf>
    <dxf>
      <font>
        <b/>
        <color rgb="FF9C0006"/>
      </font>
      <fill>
        <patternFill>
          <bgColor rgb="FFFCE4D6"/>
        </patternFill>
      </fill>
    </dxf>
    <dxf>
      <font>
        <b/>
        <color rgb="FF9C0006"/>
      </font>
      <fill>
        <patternFill>
          <bgColor rgb="FFFCE4D6"/>
        </patternFill>
      </fill>
    </dxf>
    <dxf>
      <fill>
        <patternFill>
          <bgColor rgb="FFE2F0D9"/>
        </patternFill>
      </fill>
    </dxf>
    <dxf>
      <font>
        <b/>
        <color rgb="FF9C0006"/>
      </font>
      <fill>
        <patternFill>
          <bgColor rgb="FFF8CBAD"/>
        </patternFill>
      </fill>
    </dxf>
    <dxf>
      <fill>
        <patternFill>
          <bgColor rgb="FFFFF2CC"/>
        </patternFill>
      </fill>
    </dxf>
    <dxf>
      <font>
        <b/>
        <color rgb="FF9C0006"/>
      </font>
      <fill>
        <patternFill>
          <bgColor rgb="FFFCE4D6"/>
        </patternFill>
      </fill>
    </dxf>
    <dxf>
      <font>
        <b/>
        <color rgb="FF9C0006"/>
      </font>
      <fill>
        <patternFill>
          <bgColor rgb="FFFCE4D6"/>
        </patternFill>
      </fill>
    </dxf>
    <dxf>
      <fill>
        <patternFill>
          <bgColor rgb="FFE2F0D9"/>
        </patternFill>
      </fill>
    </dxf>
    <dxf>
      <font>
        <b/>
        <color rgb="FF9C0006"/>
      </font>
      <fill>
        <patternFill>
          <bgColor rgb="FFF8CBAD"/>
        </patternFill>
      </fill>
    </dxf>
    <dxf>
      <fill>
        <patternFill>
          <bgColor rgb="FFFFF2CC"/>
        </patternFill>
      </fill>
    </dxf>
    <dxf>
      <font>
        <b/>
        <color rgb="FF9C0006"/>
      </font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YU6ZamestnanciTable" displayName="DYU6ZamestnanciTable" ref="A1:AF15">
  <tableColumns count="32">
    <tableColumn id="1" xr3:uid="{00000000-0010-0000-0000-000001000000}" name="Projekt"/>
    <tableColumn id="2" xr3:uid="{00000000-0010-0000-0000-000002000000}" name="Kód položky"/>
    <tableColumn id="3" xr3:uid="{00000000-0010-0000-0000-000003000000}" name="Meno"/>
    <tableColumn id="4" xr3:uid="{00000000-0010-0000-0000-000004000000}" name="Pozícia"/>
    <tableColumn id="5" xr3:uid="{00000000-0010-0000-0000-000005000000}" name="Typ / rola"/>
    <tableColumn id="6" xr3:uid="{00000000-0010-0000-0000-000006000000}" name="Stav"/>
    <tableColumn id="7" xr3:uid="{00000000-0010-0000-0000-000007000000}" name="Plán hod."/>
    <tableColumn id="8" xr3:uid="{00000000-0010-0000-0000-000008000000}" name="Sadzba €/h"/>
    <tableColumn id="9" xr3:uid="{00000000-0010-0000-0000-000009000000}" name="Rozpočet €"/>
    <tableColumn id="10" xr3:uid="{00000000-0010-0000-0000-00000A000000}" name="Oprávnené hodiny ŽoP"/>
    <tableColumn id="11" xr3:uid="{00000000-0010-0000-0000-00000B000000}" name="Oprávnené € ŽoP"/>
    <tableColumn id="12" xr3:uid="{00000000-0010-0000-0000-00000C000000}" name="Zostatok hod. podľa ŽoP"/>
    <tableColumn id="13" xr3:uid="{00000000-0010-0000-0000-00000D000000}" name="Zostatok € podľa ŽoP"/>
    <tableColumn id="14" xr3:uid="{00000000-0010-0000-0000-00000E000000}" name="Prečerpanie € podľa ŽoP"/>
    <tableColumn id="15" xr3:uid="{00000000-0010-0000-0000-00000F000000}" name="Odsúhlasenie 30.4.2026 - raw"/>
    <tableColumn id="16" xr3:uid="{00000000-0010-0000-0000-000010000000}" name="Aktuálny zostatok hod. 30.4."/>
    <tableColumn id="17" xr3:uid="{00000000-0010-0000-0000-000011000000}" name="Aktuálny zostatok € netto"/>
    <tableColumn id="18" xr3:uid="{00000000-0010-0000-0000-000012000000}" name="Aktuálny voľný zostatok €"/>
    <tableColumn id="19" xr3:uid="{00000000-0010-0000-0000-000013000000}" name="Aktuálne prečerpanie hod."/>
    <tableColumn id="20" xr3:uid="{00000000-0010-0000-0000-000014000000}" name="Aktuálne prečerpanie €"/>
    <tableColumn id="21" xr3:uid="{00000000-0010-0000-0000-000015000000}" name="Rozdiel hod. 30.4 vs ŽoP"/>
    <tableColumn id="22" xr3:uid="{00000000-0010-0000-0000-000016000000}" name="Rozdiel € 30.4 vs ŽoP"/>
    <tableColumn id="23" xr3:uid="{00000000-0010-0000-0000-000017000000}" name="Oprávnené € v už vyplatených ŽoP"/>
    <tableColumn id="24" xr3:uid="{00000000-0010-0000-0000-000018000000}" name="Vyplatené NFP 92%"/>
    <tableColumn id="25" xr3:uid="{00000000-0010-0000-0000-000019000000}" name="Oprávnené € čaká na refundáciu"/>
    <tableColumn id="26" xr3:uid="{00000000-0010-0000-0000-00001A000000}" name="Čaká NFP 92%"/>
    <tableColumn id="27" xr3:uid="{00000000-0010-0000-0000-00001B000000}" name="Budúci potenciál NFP 92%"/>
    <tableColumn id="28" xr3:uid="{00000000-0010-0000-0000-00001C000000}" name="Odporúčaná akcia"/>
    <tableColumn id="29" xr3:uid="{00000000-0010-0000-0000-00001D000000}" name="Presun / zmena osoby"/>
    <tableColumn id="30" xr3:uid="{00000000-0010-0000-0000-00001E000000}" name="Náplň práce / výstup"/>
    <tableColumn id="31" xr3:uid="{00000000-0010-0000-0000-00001F000000}" name="Poznámka"/>
    <tableColumn id="32" xr3:uid="{00000000-0010-0000-0000-000020000000}" name="Zdroj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XX8ZamestnanciTable" displayName="DXX8ZamestnanciTable" ref="A1:AF12">
  <tableColumns count="32">
    <tableColumn id="1" xr3:uid="{00000000-0010-0000-0100-000001000000}" name="Projekt"/>
    <tableColumn id="2" xr3:uid="{00000000-0010-0000-0100-000002000000}" name="Kód položky"/>
    <tableColumn id="3" xr3:uid="{00000000-0010-0000-0100-000003000000}" name="Meno"/>
    <tableColumn id="4" xr3:uid="{00000000-0010-0000-0100-000004000000}" name="Pozícia"/>
    <tableColumn id="5" xr3:uid="{00000000-0010-0000-0100-000005000000}" name="Typ / rola"/>
    <tableColumn id="6" xr3:uid="{00000000-0010-0000-0100-000006000000}" name="Stav"/>
    <tableColumn id="7" xr3:uid="{00000000-0010-0000-0100-000007000000}" name="Plán hod."/>
    <tableColumn id="8" xr3:uid="{00000000-0010-0000-0100-000008000000}" name="Sadzba €/h"/>
    <tableColumn id="9" xr3:uid="{00000000-0010-0000-0100-000009000000}" name="Rozpočet €"/>
    <tableColumn id="10" xr3:uid="{00000000-0010-0000-0100-00000A000000}" name="Oprávnené hodiny ŽoP"/>
    <tableColumn id="11" xr3:uid="{00000000-0010-0000-0100-00000B000000}" name="Oprávnené € ŽoP"/>
    <tableColumn id="12" xr3:uid="{00000000-0010-0000-0100-00000C000000}" name="Zostatok hod. podľa ŽoP"/>
    <tableColumn id="13" xr3:uid="{00000000-0010-0000-0100-00000D000000}" name="Zostatok € podľa ŽoP"/>
    <tableColumn id="14" xr3:uid="{00000000-0010-0000-0100-00000E000000}" name="Prečerpanie € podľa ŽoP"/>
    <tableColumn id="15" xr3:uid="{00000000-0010-0000-0100-00000F000000}" name="Odsúhlasenie 30.4.2026 - raw"/>
    <tableColumn id="16" xr3:uid="{00000000-0010-0000-0100-000010000000}" name="Aktuálny zostatok hod. 30.4."/>
    <tableColumn id="17" xr3:uid="{00000000-0010-0000-0100-000011000000}" name="Aktuálny zostatok € netto"/>
    <tableColumn id="18" xr3:uid="{00000000-0010-0000-0100-000012000000}" name="Aktuálny voľný zostatok €"/>
    <tableColumn id="19" xr3:uid="{00000000-0010-0000-0100-000013000000}" name="Aktuálne prečerpanie hod."/>
    <tableColumn id="20" xr3:uid="{00000000-0010-0000-0100-000014000000}" name="Aktuálne prečerpanie €"/>
    <tableColumn id="21" xr3:uid="{00000000-0010-0000-0100-000015000000}" name="Rozdiel hod. 30.4 vs ŽoP"/>
    <tableColumn id="22" xr3:uid="{00000000-0010-0000-0100-000016000000}" name="Rozdiel € 30.4 vs ŽoP"/>
    <tableColumn id="23" xr3:uid="{00000000-0010-0000-0100-000017000000}" name="Oprávnené € v už vyplatených ŽoP"/>
    <tableColumn id="24" xr3:uid="{00000000-0010-0000-0100-000018000000}" name="Vyplatené NFP 92%"/>
    <tableColumn id="25" xr3:uid="{00000000-0010-0000-0100-000019000000}" name="Oprávnené € čaká na refundáciu"/>
    <tableColumn id="26" xr3:uid="{00000000-0010-0000-0100-00001A000000}" name="Čaká NFP 92%"/>
    <tableColumn id="27" xr3:uid="{00000000-0010-0000-0100-00001B000000}" name="Budúci potenciál NFP 92%"/>
    <tableColumn id="28" xr3:uid="{00000000-0010-0000-0100-00001C000000}" name="Odporúčaná akcia"/>
    <tableColumn id="29" xr3:uid="{00000000-0010-0000-0100-00001D000000}" name="Presun / zmena osoby"/>
    <tableColumn id="30" xr3:uid="{00000000-0010-0000-0100-00001E000000}" name="Náplň práce / výstup"/>
    <tableColumn id="31" xr3:uid="{00000000-0010-0000-0100-00001F000000}" name="Poznámka"/>
    <tableColumn id="32" xr3:uid="{00000000-0010-0000-0100-000020000000}" name="Zdroj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esunyTable" displayName="PresunyTable" ref="A1:I22">
  <tableColumns count="9">
    <tableColumn id="1" xr3:uid="{00000000-0010-0000-0200-000001000000}" name="Projekt"/>
    <tableColumn id="2" xr3:uid="{00000000-0010-0000-0200-000002000000}" name="Meno"/>
    <tableColumn id="3" xr3:uid="{00000000-0010-0000-0200-000003000000}" name="Pôvodná pozícia"/>
    <tableColumn id="4" xr3:uid="{00000000-0010-0000-0200-000004000000}" name="Nová / cieľová pozícia"/>
    <tableColumn id="5" xr3:uid="{00000000-0010-0000-0200-000005000000}" name="Stav / termín"/>
    <tableColumn id="6" xr3:uid="{00000000-0010-0000-0200-000006000000}" name="Aktuálne hod."/>
    <tableColumn id="7" xr3:uid="{00000000-0010-0000-0200-000007000000}" name="Prečerpanie €"/>
    <tableColumn id="8" xr3:uid="{00000000-0010-0000-0200-000008000000}" name="Odporúčaná akcia"/>
    <tableColumn id="9" xr3:uid="{00000000-0010-0000-0200-000009000000}" name="Zdrojová poznám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OsobySumarTable" displayName="OsobySumarTable" ref="A1:J18">
  <tableColumns count="10">
    <tableColumn id="1" xr3:uid="{00000000-0010-0000-0300-000001000000}" name="Meno"/>
    <tableColumn id="2" xr3:uid="{00000000-0010-0000-0300-000002000000}" name="Projekty"/>
    <tableColumn id="3" xr3:uid="{00000000-0010-0000-0300-000003000000}" name="Pozície"/>
    <tableColumn id="4" xr3:uid="{00000000-0010-0000-0300-000004000000}" name="Aktuálny voľný zostatok €"/>
    <tableColumn id="5" xr3:uid="{00000000-0010-0000-0300-000005000000}" name="Aktuálne prečerpanie €"/>
    <tableColumn id="6" xr3:uid="{00000000-0010-0000-0300-000006000000}" name="Vyplatené NFP 92%"/>
    <tableColumn id="7" xr3:uid="{00000000-0010-0000-0300-000007000000}" name="Čaká NFP 92%"/>
    <tableColumn id="8" xr3:uid="{00000000-0010-0000-0300-000008000000}" name="Budúci potenciál NFP 92%"/>
    <tableColumn id="9" xr3:uid="{00000000-0010-0000-0300-000009000000}" name="Odporúčanie / akcia"/>
    <tableColumn id="10" xr3:uid="{00000000-0010-0000-0300-00000A000000}" name="Náplň práce - súhr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NaplnPraceTable" displayName="NaplnPraceTable" ref="A1:E26">
  <tableColumns count="5">
    <tableColumn id="1" xr3:uid="{00000000-0010-0000-0400-000001000000}" name="Projekt"/>
    <tableColumn id="2" xr3:uid="{00000000-0010-0000-0400-000002000000}" name="Meno"/>
    <tableColumn id="3" xr3:uid="{00000000-0010-0000-0400-000003000000}" name="Pozícia"/>
    <tableColumn id="4" xr3:uid="{00000000-0010-0000-0400-000004000000}" name="Náplň práce / výstup"/>
    <tableColumn id="5" xr3:uid="{00000000-0010-0000-0400-000005000000}" name="Zdroj / metodik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ZoPRefundaciePersonalTable" displayName="ZoPRefundaciePersonalTable" ref="A1:K152">
  <tableColumns count="11">
    <tableColumn id="1" xr3:uid="{00000000-0010-0000-0500-000001000000}" name="Projekt"/>
    <tableColumn id="2" xr3:uid="{00000000-0010-0000-0500-000002000000}" name="ŽoP"/>
    <tableColumn id="3" xr3:uid="{00000000-0010-0000-0500-000003000000}" name="Pozícia"/>
    <tableColumn id="4" xr3:uid="{00000000-0010-0000-0500-000004000000}" name="Nárokované €"/>
    <tableColumn id="5" xr3:uid="{00000000-0010-0000-0500-000005000000}" name="Oprávnené €"/>
    <tableColumn id="6" xr3:uid="{00000000-0010-0000-0500-000006000000}" name="Nárokované hod."/>
    <tableColumn id="7" xr3:uid="{00000000-0010-0000-0500-000007000000}" name="Oprávnené hod."/>
    <tableColumn id="8" xr3:uid="{00000000-0010-0000-0500-000008000000}" name="Neoprávnené €"/>
    <tableColumn id="9" xr3:uid="{00000000-0010-0000-0500-000009000000}" name="Refundačný stav"/>
    <tableColumn id="10" xr3:uid="{00000000-0010-0000-0500-00000A000000}" name="NFP 92%"/>
    <tableColumn id="11" xr3:uid="{00000000-0010-0000-0500-00000B000000}" name="Zdrojový riadok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ZPozicieTable" displayName="CZPozicieTable" ref="A1:J58">
  <tableColumns count="10">
    <tableColumn id="1" xr3:uid="{00000000-0010-0000-0600-000001000000}" name="Projekt / sekcia"/>
    <tableColumn id="2" xr3:uid="{00000000-0010-0000-0600-000002000000}" name="Pozícia"/>
    <tableColumn id="3" xr3:uid="{00000000-0010-0000-0600-000003000000}" name="Merná jednotka"/>
    <tableColumn id="4" xr3:uid="{00000000-0010-0000-0600-000004000000}" name="Množstvo"/>
    <tableColumn id="5" xr3:uid="{00000000-0010-0000-0600-000005000000}" name="Jednotková cena €"/>
    <tableColumn id="6" xr3:uid="{00000000-0010-0000-0600-000006000000}" name="Suma €"/>
    <tableColumn id="7" xr3:uid="{00000000-0010-0000-0600-000007000000}" name="Už nárokované €"/>
    <tableColumn id="8" xr3:uid="{00000000-0010-0000-0600-000008000000}" name="Zostáva €"/>
    <tableColumn id="9" xr3:uid="{00000000-0010-0000-0600-000009000000}" name="Poznámka"/>
    <tableColumn id="10" xr3:uid="{00000000-0010-0000-0600-00000A000000}" name="Men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ZdrojoveDataTable" displayName="ZdrojoveDataTable" ref="A1:L26">
  <tableColumns count="12">
    <tableColumn id="1" xr3:uid="{00000000-0010-0000-0700-000001000000}" name="Projekt"/>
    <tableColumn id="2" xr3:uid="{00000000-0010-0000-0700-000002000000}" name="Pozícia"/>
    <tableColumn id="3" xr3:uid="{00000000-0010-0000-0700-000003000000}" name="Meno"/>
    <tableColumn id="4" xr3:uid="{00000000-0010-0000-0700-000004000000}" name="Sadzba"/>
    <tableColumn id="5" xr3:uid="{00000000-0010-0000-0700-000005000000}" name="Rozpočet"/>
    <tableColumn id="6" xr3:uid="{00000000-0010-0000-0700-000006000000}" name="Oprávnené ŽoP"/>
    <tableColumn id="7" xr3:uid="{00000000-0010-0000-0700-000007000000}" name="Zostatok ŽoP hod."/>
    <tableColumn id="8" xr3:uid="{00000000-0010-0000-0700-000008000000}" name="Zostatok ŽoP €"/>
    <tableColumn id="9" xr3:uid="{00000000-0010-0000-0700-000009000000}" name="Ods raw"/>
    <tableColumn id="10" xr3:uid="{00000000-0010-0000-0700-00000A000000}" name="Ods hodiny"/>
    <tableColumn id="11" xr3:uid="{00000000-0010-0000-0700-00000B000000}" name="Ods poznámka"/>
    <tableColumn id="12" xr3:uid="{00000000-0010-0000-0700-00000C000000}" name="Zdroj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MetodikaTable" displayName="MetodikaTable" ref="A1:B13">
  <tableColumns count="2">
    <tableColumn id="1" xr3:uid="{00000000-0010-0000-0800-000001000000}" name="Oblasť"/>
    <tableColumn id="2" xr3:uid="{00000000-0010-0000-0800-000002000000}" name="P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workbookViewId="0"/>
  </sheetViews>
  <sheetFormatPr defaultRowHeight="13.5"/>
  <cols>
    <col min="1" max="1" width="10" customWidth="1"/>
    <col min="2" max="2" width="9" customWidth="1"/>
    <col min="3" max="3" width="26" customWidth="1"/>
    <col min="4" max="4" width="38" customWidth="1"/>
    <col min="5" max="5" width="22" customWidth="1"/>
    <col min="6" max="6" width="24" customWidth="1"/>
    <col min="7" max="7" width="12" customWidth="1"/>
    <col min="8" max="8" width="11" customWidth="1"/>
    <col min="9" max="10" width="14" customWidth="1"/>
    <col min="11" max="11" width="15" customWidth="1"/>
    <col min="12" max="12" width="14" customWidth="1"/>
    <col min="13" max="14" width="15" customWidth="1"/>
    <col min="15" max="15" width="22" customWidth="1"/>
    <col min="16" max="16" width="14" customWidth="1"/>
    <col min="17" max="18" width="15" customWidth="1"/>
    <col min="19" max="19" width="14" customWidth="1"/>
    <col min="20" max="20" width="15" customWidth="1"/>
    <col min="21" max="21" width="14" customWidth="1"/>
    <col min="22" max="22" width="15" customWidth="1"/>
    <col min="23" max="23" width="16" customWidth="1"/>
    <col min="24" max="24" width="15" customWidth="1"/>
    <col min="25" max="25" width="16" customWidth="1"/>
    <col min="26" max="27" width="15" customWidth="1"/>
    <col min="28" max="28" width="38" customWidth="1"/>
    <col min="29" max="29" width="42" customWidth="1"/>
    <col min="30" max="30" width="48" customWidth="1"/>
    <col min="31" max="31" width="42" customWidth="1"/>
    <col min="32" max="32" width="44" customWidth="1"/>
  </cols>
  <sheetData>
    <row r="1" spans="1:32" ht="2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t="40.5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4">
        <v>960</v>
      </c>
      <c r="H2" s="5">
        <v>12.33</v>
      </c>
      <c r="I2" s="6">
        <v>11836.8</v>
      </c>
      <c r="J2" s="4">
        <v>0</v>
      </c>
      <c r="K2" s="6">
        <v>0</v>
      </c>
      <c r="L2" s="4">
        <v>960</v>
      </c>
      <c r="M2" s="6">
        <v>11836.8</v>
      </c>
      <c r="N2" s="6">
        <f t="shared" ref="N2:N15" si="0">MAX(-M2,0)</f>
        <v>0</v>
      </c>
      <c r="O2" s="3">
        <v>960</v>
      </c>
      <c r="P2" s="4">
        <v>960</v>
      </c>
      <c r="Q2" s="6">
        <f t="shared" ref="Q2:Q15" si="1">P2*H2</f>
        <v>11836.8</v>
      </c>
      <c r="R2" s="6">
        <f t="shared" ref="R2:R15" si="2">MAX(Q2,0)</f>
        <v>11836.8</v>
      </c>
      <c r="S2" s="4">
        <f t="shared" ref="S2:S15" si="3">MAX(-P2,0)</f>
        <v>0</v>
      </c>
      <c r="T2" s="6">
        <f t="shared" ref="T2:T15" si="4">MAX(-Q2,0)</f>
        <v>0</v>
      </c>
      <c r="U2" s="4">
        <f t="shared" ref="U2:U15" si="5">P2-L2</f>
        <v>0</v>
      </c>
      <c r="V2" s="6">
        <f t="shared" ref="V2:V15" si="6">Q2-M2</f>
        <v>0</v>
      </c>
      <c r="W2" s="6">
        <v>0</v>
      </c>
      <c r="X2" s="6">
        <f t="shared" ref="X2:X15" si="7">W2*0.92</f>
        <v>0</v>
      </c>
      <c r="Y2" s="6">
        <v>0</v>
      </c>
      <c r="Z2" s="6">
        <f t="shared" ref="Z2:Z15" si="8">Y2*0.92</f>
        <v>0</v>
      </c>
      <c r="AA2" s="6">
        <f t="shared" ref="AA2:AA15" si="9">R2*0.92</f>
        <v>10889.856</v>
      </c>
      <c r="AB2" s="3" t="s">
        <v>38</v>
      </c>
      <c r="AC2" s="3" t="s">
        <v>39</v>
      </c>
      <c r="AD2" s="3" t="s">
        <v>40</v>
      </c>
      <c r="AE2" s="3" t="s">
        <v>41</v>
      </c>
      <c r="AF2" s="3" t="s">
        <v>42</v>
      </c>
    </row>
    <row r="3" spans="1:32" ht="54">
      <c r="A3" s="3" t="s">
        <v>32</v>
      </c>
      <c r="B3" s="3" t="s">
        <v>43</v>
      </c>
      <c r="C3" s="3" t="s">
        <v>44</v>
      </c>
      <c r="D3" s="3" t="s">
        <v>45</v>
      </c>
      <c r="E3" s="3" t="s">
        <v>36</v>
      </c>
      <c r="F3" s="3" t="s">
        <v>46</v>
      </c>
      <c r="G3" s="4">
        <v>960</v>
      </c>
      <c r="H3" s="5">
        <v>12.33</v>
      </c>
      <c r="I3" s="6">
        <v>11836.8</v>
      </c>
      <c r="J3" s="4">
        <v>856</v>
      </c>
      <c r="K3" s="6">
        <v>10554.479999999998</v>
      </c>
      <c r="L3" s="4">
        <v>104</v>
      </c>
      <c r="M3" s="6">
        <v>1282.3200000000015</v>
      </c>
      <c r="N3" s="6">
        <f t="shared" si="0"/>
        <v>0</v>
      </c>
      <c r="O3" s="3">
        <v>-16</v>
      </c>
      <c r="P3" s="4">
        <v>-16</v>
      </c>
      <c r="Q3" s="6">
        <f t="shared" si="1"/>
        <v>-197.28</v>
      </c>
      <c r="R3" s="6">
        <f t="shared" si="2"/>
        <v>0</v>
      </c>
      <c r="S3" s="4">
        <f t="shared" si="3"/>
        <v>16</v>
      </c>
      <c r="T3" s="6">
        <f t="shared" si="4"/>
        <v>197.28</v>
      </c>
      <c r="U3" s="4">
        <f t="shared" si="5"/>
        <v>-120</v>
      </c>
      <c r="V3" s="6">
        <f t="shared" si="6"/>
        <v>-1479.6000000000015</v>
      </c>
      <c r="W3" s="6">
        <v>4241.5199999999995</v>
      </c>
      <c r="X3" s="6">
        <f t="shared" si="7"/>
        <v>3902.1983999999998</v>
      </c>
      <c r="Y3" s="6">
        <v>6312.96</v>
      </c>
      <c r="Z3" s="6">
        <f t="shared" si="8"/>
        <v>5807.9232000000002</v>
      </c>
      <c r="AA3" s="6">
        <f t="shared" si="9"/>
        <v>0</v>
      </c>
      <c r="AB3" s="3" t="s">
        <v>47</v>
      </c>
      <c r="AC3" s="3" t="s">
        <v>48</v>
      </c>
      <c r="AD3" s="3" t="s">
        <v>49</v>
      </c>
      <c r="AE3" s="3" t="s">
        <v>50</v>
      </c>
      <c r="AF3" s="3" t="s">
        <v>51</v>
      </c>
    </row>
    <row r="4" spans="1:32" ht="40.5">
      <c r="A4" s="3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4">
        <v>1920</v>
      </c>
      <c r="H4" s="5">
        <v>12.24</v>
      </c>
      <c r="I4" s="6">
        <v>23500.799999999999</v>
      </c>
      <c r="J4" s="4">
        <v>512</v>
      </c>
      <c r="K4" s="6">
        <v>6266.8799999999992</v>
      </c>
      <c r="L4" s="4">
        <v>1408</v>
      </c>
      <c r="M4" s="6">
        <v>17233.919999999998</v>
      </c>
      <c r="N4" s="6">
        <f t="shared" si="0"/>
        <v>0</v>
      </c>
      <c r="O4" s="3">
        <v>1248</v>
      </c>
      <c r="P4" s="4">
        <v>1248</v>
      </c>
      <c r="Q4" s="6">
        <f t="shared" si="1"/>
        <v>15275.52</v>
      </c>
      <c r="R4" s="6">
        <f t="shared" si="2"/>
        <v>15275.52</v>
      </c>
      <c r="S4" s="4">
        <f t="shared" si="3"/>
        <v>0</v>
      </c>
      <c r="T4" s="6">
        <f t="shared" si="4"/>
        <v>0</v>
      </c>
      <c r="U4" s="4">
        <f t="shared" si="5"/>
        <v>-160</v>
      </c>
      <c r="V4" s="6">
        <f t="shared" si="6"/>
        <v>-1958.3999999999978</v>
      </c>
      <c r="W4" s="6">
        <v>4210.5599999999995</v>
      </c>
      <c r="X4" s="6">
        <f t="shared" si="7"/>
        <v>3873.7151999999996</v>
      </c>
      <c r="Y4" s="6">
        <v>2056.3200000000002</v>
      </c>
      <c r="Z4" s="6">
        <f t="shared" si="8"/>
        <v>1891.8144000000002</v>
      </c>
      <c r="AA4" s="6">
        <f t="shared" si="9"/>
        <v>14053.478400000002</v>
      </c>
      <c r="AB4" s="3" t="s">
        <v>57</v>
      </c>
      <c r="AC4" s="3" t="s">
        <v>58</v>
      </c>
      <c r="AD4" s="3" t="s">
        <v>59</v>
      </c>
      <c r="AE4" s="3" t="s">
        <v>60</v>
      </c>
      <c r="AF4" s="3" t="s">
        <v>61</v>
      </c>
    </row>
    <row r="5" spans="1:32" ht="40.5">
      <c r="A5" s="3" t="s">
        <v>32</v>
      </c>
      <c r="B5" s="3" t="s">
        <v>62</v>
      </c>
      <c r="C5" s="3" t="s">
        <v>63</v>
      </c>
      <c r="D5" s="3" t="s">
        <v>64</v>
      </c>
      <c r="E5" s="3" t="s">
        <v>36</v>
      </c>
      <c r="F5" s="3" t="s">
        <v>65</v>
      </c>
      <c r="G5" s="4">
        <v>960</v>
      </c>
      <c r="H5" s="5">
        <v>12.33</v>
      </c>
      <c r="I5" s="6">
        <v>11836.8</v>
      </c>
      <c r="J5" s="4">
        <v>1336</v>
      </c>
      <c r="K5" s="6">
        <v>16472.879999999997</v>
      </c>
      <c r="L5" s="4">
        <v>-376</v>
      </c>
      <c r="M5" s="6">
        <v>-4636.0799999999981</v>
      </c>
      <c r="N5" s="6">
        <f t="shared" si="0"/>
        <v>4636.0799999999981</v>
      </c>
      <c r="O5" s="3" t="s">
        <v>66</v>
      </c>
      <c r="P5" s="4">
        <v>0</v>
      </c>
      <c r="Q5" s="6">
        <f t="shared" si="1"/>
        <v>0</v>
      </c>
      <c r="R5" s="6">
        <f t="shared" si="2"/>
        <v>0</v>
      </c>
      <c r="S5" s="4">
        <f t="shared" si="3"/>
        <v>0</v>
      </c>
      <c r="T5" s="6">
        <f t="shared" si="4"/>
        <v>0</v>
      </c>
      <c r="U5" s="4">
        <f t="shared" si="5"/>
        <v>376</v>
      </c>
      <c r="V5" s="6">
        <f t="shared" si="6"/>
        <v>4636.0799999999981</v>
      </c>
      <c r="W5" s="6">
        <v>4241.5199999999995</v>
      </c>
      <c r="X5" s="6">
        <f t="shared" si="7"/>
        <v>3902.1983999999998</v>
      </c>
      <c r="Y5" s="6">
        <v>12231.359999999999</v>
      </c>
      <c r="Z5" s="6">
        <f t="shared" si="8"/>
        <v>11252.851199999999</v>
      </c>
      <c r="AA5" s="6">
        <f t="shared" si="9"/>
        <v>0</v>
      </c>
      <c r="AB5" s="3" t="s">
        <v>67</v>
      </c>
      <c r="AC5" s="3" t="s">
        <v>68</v>
      </c>
      <c r="AD5" s="3" t="s">
        <v>69</v>
      </c>
      <c r="AE5" s="3" t="s">
        <v>63</v>
      </c>
      <c r="AF5" s="3" t="s">
        <v>70</v>
      </c>
    </row>
    <row r="6" spans="1:32" ht="40.5">
      <c r="A6" s="3" t="s">
        <v>32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56</v>
      </c>
      <c r="G6" s="4">
        <v>3440</v>
      </c>
      <c r="H6" s="5">
        <v>8.43</v>
      </c>
      <c r="I6" s="6">
        <v>28999.200000000001</v>
      </c>
      <c r="J6" s="4">
        <v>1336</v>
      </c>
      <c r="K6" s="6">
        <v>11262.479999999998</v>
      </c>
      <c r="L6" s="4">
        <v>2104</v>
      </c>
      <c r="M6" s="6">
        <v>17736.72</v>
      </c>
      <c r="N6" s="6">
        <f t="shared" si="0"/>
        <v>0</v>
      </c>
      <c r="O6" s="3">
        <v>1808</v>
      </c>
      <c r="P6" s="4">
        <v>1808</v>
      </c>
      <c r="Q6" s="6">
        <f t="shared" si="1"/>
        <v>15241.439999999999</v>
      </c>
      <c r="R6" s="6">
        <f t="shared" si="2"/>
        <v>15241.439999999999</v>
      </c>
      <c r="S6" s="4">
        <f t="shared" si="3"/>
        <v>0</v>
      </c>
      <c r="T6" s="6">
        <f t="shared" si="4"/>
        <v>0</v>
      </c>
      <c r="U6" s="4">
        <f t="shared" si="5"/>
        <v>-296</v>
      </c>
      <c r="V6" s="6">
        <f t="shared" si="6"/>
        <v>-2495.2800000000025</v>
      </c>
      <c r="W6" s="6">
        <v>2899.92</v>
      </c>
      <c r="X6" s="6">
        <f t="shared" si="7"/>
        <v>2667.9264000000003</v>
      </c>
      <c r="Y6" s="6">
        <v>8362.56</v>
      </c>
      <c r="Z6" s="6">
        <f t="shared" si="8"/>
        <v>7693.5551999999998</v>
      </c>
      <c r="AA6" s="6">
        <f t="shared" si="9"/>
        <v>14022.1248</v>
      </c>
      <c r="AB6" s="3" t="s">
        <v>75</v>
      </c>
      <c r="AC6" s="3" t="s">
        <v>76</v>
      </c>
      <c r="AD6" s="3" t="s">
        <v>77</v>
      </c>
      <c r="AE6" s="3" t="s">
        <v>78</v>
      </c>
      <c r="AF6" s="3" t="s">
        <v>79</v>
      </c>
    </row>
    <row r="7" spans="1:32" ht="40.5">
      <c r="A7" s="3" t="s">
        <v>32</v>
      </c>
      <c r="B7" s="3" t="s">
        <v>80</v>
      </c>
      <c r="C7" s="3" t="s">
        <v>81</v>
      </c>
      <c r="D7" s="3" t="s">
        <v>82</v>
      </c>
      <c r="E7" s="3" t="s">
        <v>83</v>
      </c>
      <c r="F7" s="3" t="s">
        <v>56</v>
      </c>
      <c r="G7" s="4">
        <v>3440</v>
      </c>
      <c r="H7" s="5">
        <v>12.17</v>
      </c>
      <c r="I7" s="6">
        <v>41864.800000000003</v>
      </c>
      <c r="J7" s="4">
        <v>824</v>
      </c>
      <c r="K7" s="6">
        <v>10028.08</v>
      </c>
      <c r="L7" s="4">
        <v>2616</v>
      </c>
      <c r="M7" s="6">
        <v>31836.720000000001</v>
      </c>
      <c r="N7" s="6">
        <f t="shared" si="0"/>
        <v>0</v>
      </c>
      <c r="O7" s="3">
        <v>2270</v>
      </c>
      <c r="P7" s="4">
        <v>2270</v>
      </c>
      <c r="Q7" s="6">
        <f t="shared" si="1"/>
        <v>27625.9</v>
      </c>
      <c r="R7" s="6">
        <f t="shared" si="2"/>
        <v>27625.9</v>
      </c>
      <c r="S7" s="4">
        <f t="shared" si="3"/>
        <v>0</v>
      </c>
      <c r="T7" s="6">
        <f t="shared" si="4"/>
        <v>0</v>
      </c>
      <c r="U7" s="4">
        <f t="shared" si="5"/>
        <v>-346</v>
      </c>
      <c r="V7" s="6">
        <f t="shared" si="6"/>
        <v>-4210.82</v>
      </c>
      <c r="W7" s="6">
        <v>0</v>
      </c>
      <c r="X7" s="6">
        <f t="shared" si="7"/>
        <v>0</v>
      </c>
      <c r="Y7" s="6">
        <v>10028.08</v>
      </c>
      <c r="Z7" s="6">
        <f t="shared" si="8"/>
        <v>9225.8335999999999</v>
      </c>
      <c r="AA7" s="6">
        <f t="shared" si="9"/>
        <v>25415.828000000001</v>
      </c>
      <c r="AB7" s="3" t="s">
        <v>84</v>
      </c>
      <c r="AC7" s="3"/>
      <c r="AD7" s="3" t="s">
        <v>85</v>
      </c>
      <c r="AE7" s="3" t="s">
        <v>86</v>
      </c>
      <c r="AF7" s="3" t="s">
        <v>87</v>
      </c>
    </row>
    <row r="8" spans="1:32" ht="40.5">
      <c r="A8" s="3" t="s">
        <v>32</v>
      </c>
      <c r="B8" s="3" t="s">
        <v>88</v>
      </c>
      <c r="C8" s="3" t="s">
        <v>89</v>
      </c>
      <c r="D8" s="3" t="s">
        <v>90</v>
      </c>
      <c r="E8" s="3" t="s">
        <v>36</v>
      </c>
      <c r="F8" s="3" t="s">
        <v>56</v>
      </c>
      <c r="G8" s="4">
        <v>1920</v>
      </c>
      <c r="H8" s="5">
        <v>12.33</v>
      </c>
      <c r="I8" s="6">
        <v>23673.599999999999</v>
      </c>
      <c r="J8" s="4">
        <v>1480</v>
      </c>
      <c r="K8" s="6">
        <v>18248.399999999998</v>
      </c>
      <c r="L8" s="4">
        <v>440</v>
      </c>
      <c r="M8" s="6">
        <v>5425.2000000000007</v>
      </c>
      <c r="N8" s="6">
        <f t="shared" si="0"/>
        <v>0</v>
      </c>
      <c r="O8" s="3">
        <v>168</v>
      </c>
      <c r="P8" s="4">
        <v>168</v>
      </c>
      <c r="Q8" s="6">
        <f t="shared" si="1"/>
        <v>2071.44</v>
      </c>
      <c r="R8" s="6">
        <f t="shared" si="2"/>
        <v>2071.44</v>
      </c>
      <c r="S8" s="4">
        <f t="shared" si="3"/>
        <v>0</v>
      </c>
      <c r="T8" s="6">
        <f t="shared" si="4"/>
        <v>0</v>
      </c>
      <c r="U8" s="4">
        <f t="shared" si="5"/>
        <v>-272</v>
      </c>
      <c r="V8" s="6">
        <f t="shared" si="6"/>
        <v>-3353.7600000000007</v>
      </c>
      <c r="W8" s="6">
        <v>6017.04</v>
      </c>
      <c r="X8" s="6">
        <f t="shared" si="7"/>
        <v>5535.6768000000002</v>
      </c>
      <c r="Y8" s="6">
        <v>12231.359999999999</v>
      </c>
      <c r="Z8" s="6">
        <f t="shared" si="8"/>
        <v>11252.851199999999</v>
      </c>
      <c r="AA8" s="6">
        <f t="shared" si="9"/>
        <v>1905.7248000000002</v>
      </c>
      <c r="AB8" s="3" t="s">
        <v>91</v>
      </c>
      <c r="AC8" s="3"/>
      <c r="AD8" s="3" t="s">
        <v>92</v>
      </c>
      <c r="AE8" s="3" t="s">
        <v>56</v>
      </c>
      <c r="AF8" s="3" t="s">
        <v>93</v>
      </c>
    </row>
    <row r="9" spans="1:32" ht="40.5">
      <c r="A9" s="3" t="s">
        <v>32</v>
      </c>
      <c r="B9" s="3" t="s">
        <v>94</v>
      </c>
      <c r="C9" s="3" t="s">
        <v>44</v>
      </c>
      <c r="D9" s="3" t="s">
        <v>95</v>
      </c>
      <c r="E9" s="3" t="s">
        <v>36</v>
      </c>
      <c r="F9" s="3" t="s">
        <v>96</v>
      </c>
      <c r="G9" s="4">
        <v>1920</v>
      </c>
      <c r="H9" s="5">
        <v>12.33</v>
      </c>
      <c r="I9" s="6">
        <v>23673.599999999999</v>
      </c>
      <c r="J9" s="4">
        <v>1808</v>
      </c>
      <c r="K9" s="6">
        <v>22292.639999999996</v>
      </c>
      <c r="L9" s="4">
        <v>112</v>
      </c>
      <c r="M9" s="6">
        <v>1380.9600000000028</v>
      </c>
      <c r="N9" s="6">
        <f t="shared" si="0"/>
        <v>0</v>
      </c>
      <c r="O9" s="3">
        <v>-16</v>
      </c>
      <c r="P9" s="4">
        <v>-16</v>
      </c>
      <c r="Q9" s="6">
        <f t="shared" si="1"/>
        <v>-197.28</v>
      </c>
      <c r="R9" s="6">
        <f t="shared" si="2"/>
        <v>0</v>
      </c>
      <c r="S9" s="4">
        <f t="shared" si="3"/>
        <v>16</v>
      </c>
      <c r="T9" s="6">
        <f t="shared" si="4"/>
        <v>197.28</v>
      </c>
      <c r="U9" s="4">
        <f t="shared" si="5"/>
        <v>-128</v>
      </c>
      <c r="V9" s="6">
        <f t="shared" si="6"/>
        <v>-1578.2400000000027</v>
      </c>
      <c r="W9" s="6">
        <v>10061.279999999999</v>
      </c>
      <c r="X9" s="6">
        <f t="shared" si="7"/>
        <v>9256.3775999999998</v>
      </c>
      <c r="Y9" s="6">
        <v>12231.359999999999</v>
      </c>
      <c r="Z9" s="6">
        <f t="shared" si="8"/>
        <v>11252.851199999999</v>
      </c>
      <c r="AA9" s="6">
        <f t="shared" si="9"/>
        <v>0</v>
      </c>
      <c r="AB9" s="3" t="s">
        <v>97</v>
      </c>
      <c r="AC9" s="3" t="s">
        <v>98</v>
      </c>
      <c r="AD9" s="3" t="s">
        <v>99</v>
      </c>
      <c r="AE9" s="3" t="s">
        <v>100</v>
      </c>
      <c r="AF9" s="3" t="s">
        <v>101</v>
      </c>
    </row>
    <row r="10" spans="1:32" ht="40.5">
      <c r="A10" s="3" t="s">
        <v>32</v>
      </c>
      <c r="B10" s="3" t="s">
        <v>102</v>
      </c>
      <c r="C10" s="3" t="s">
        <v>103</v>
      </c>
      <c r="D10" s="3" t="s">
        <v>104</v>
      </c>
      <c r="E10" s="3" t="s">
        <v>36</v>
      </c>
      <c r="F10" s="3" t="s">
        <v>105</v>
      </c>
      <c r="G10" s="4">
        <v>1920</v>
      </c>
      <c r="H10" s="5">
        <v>12.33</v>
      </c>
      <c r="I10" s="6">
        <v>23673.599999999999</v>
      </c>
      <c r="J10" s="4">
        <v>1808</v>
      </c>
      <c r="K10" s="6">
        <v>22292.639999999996</v>
      </c>
      <c r="L10" s="4">
        <v>112</v>
      </c>
      <c r="M10" s="6">
        <v>1380.9600000000028</v>
      </c>
      <c r="N10" s="6">
        <f t="shared" si="0"/>
        <v>0</v>
      </c>
      <c r="O10" s="3" t="s">
        <v>106</v>
      </c>
      <c r="P10" s="4">
        <v>-56</v>
      </c>
      <c r="Q10" s="6">
        <f t="shared" si="1"/>
        <v>-690.48</v>
      </c>
      <c r="R10" s="6">
        <f t="shared" si="2"/>
        <v>0</v>
      </c>
      <c r="S10" s="4">
        <f t="shared" si="3"/>
        <v>56</v>
      </c>
      <c r="T10" s="6">
        <f t="shared" si="4"/>
        <v>690.48</v>
      </c>
      <c r="U10" s="4">
        <f t="shared" si="5"/>
        <v>-168</v>
      </c>
      <c r="V10" s="6">
        <f t="shared" si="6"/>
        <v>-2071.4400000000028</v>
      </c>
      <c r="W10" s="6">
        <v>10061.279999999999</v>
      </c>
      <c r="X10" s="6">
        <f t="shared" si="7"/>
        <v>9256.3775999999998</v>
      </c>
      <c r="Y10" s="6">
        <v>12231.359999999999</v>
      </c>
      <c r="Z10" s="6">
        <f t="shared" si="8"/>
        <v>11252.851199999999</v>
      </c>
      <c r="AA10" s="6">
        <f t="shared" si="9"/>
        <v>0</v>
      </c>
      <c r="AB10" s="3" t="s">
        <v>107</v>
      </c>
      <c r="AC10" s="3" t="s">
        <v>108</v>
      </c>
      <c r="AD10" s="3" t="s">
        <v>109</v>
      </c>
      <c r="AE10" s="3" t="s">
        <v>110</v>
      </c>
      <c r="AF10" s="3" t="s">
        <v>111</v>
      </c>
    </row>
    <row r="11" spans="1:32" ht="40.5">
      <c r="A11" s="3" t="s">
        <v>32</v>
      </c>
      <c r="B11" s="3" t="s">
        <v>112</v>
      </c>
      <c r="C11" s="3" t="s">
        <v>113</v>
      </c>
      <c r="D11" s="3" t="s">
        <v>114</v>
      </c>
      <c r="E11" s="3" t="s">
        <v>36</v>
      </c>
      <c r="F11" s="3" t="s">
        <v>56</v>
      </c>
      <c r="G11" s="4">
        <v>1920</v>
      </c>
      <c r="H11" s="5">
        <v>12.33</v>
      </c>
      <c r="I11" s="6">
        <v>23673.599999999999</v>
      </c>
      <c r="J11" s="4">
        <v>1480</v>
      </c>
      <c r="K11" s="6">
        <v>18248.399999999998</v>
      </c>
      <c r="L11" s="4">
        <v>440</v>
      </c>
      <c r="M11" s="6">
        <v>5425.2000000000007</v>
      </c>
      <c r="N11" s="6">
        <f t="shared" si="0"/>
        <v>0</v>
      </c>
      <c r="O11" s="3">
        <v>168</v>
      </c>
      <c r="P11" s="4">
        <v>168</v>
      </c>
      <c r="Q11" s="6">
        <f t="shared" si="1"/>
        <v>2071.44</v>
      </c>
      <c r="R11" s="6">
        <f t="shared" si="2"/>
        <v>2071.44</v>
      </c>
      <c r="S11" s="4">
        <f t="shared" si="3"/>
        <v>0</v>
      </c>
      <c r="T11" s="6">
        <f t="shared" si="4"/>
        <v>0</v>
      </c>
      <c r="U11" s="4">
        <f t="shared" si="5"/>
        <v>-272</v>
      </c>
      <c r="V11" s="6">
        <f t="shared" si="6"/>
        <v>-3353.7600000000007</v>
      </c>
      <c r="W11" s="6">
        <v>6017.04</v>
      </c>
      <c r="X11" s="6">
        <f t="shared" si="7"/>
        <v>5535.6768000000002</v>
      </c>
      <c r="Y11" s="6">
        <v>12231.359999999999</v>
      </c>
      <c r="Z11" s="6">
        <f t="shared" si="8"/>
        <v>11252.851199999999</v>
      </c>
      <c r="AA11" s="6">
        <f t="shared" si="9"/>
        <v>1905.7248000000002</v>
      </c>
      <c r="AB11" s="3" t="s">
        <v>115</v>
      </c>
      <c r="AC11" s="3"/>
      <c r="AD11" s="3"/>
      <c r="AE11" s="3" t="s">
        <v>56</v>
      </c>
      <c r="AF11" s="3" t="s">
        <v>116</v>
      </c>
    </row>
    <row r="12" spans="1:32" ht="40.5">
      <c r="A12" s="3" t="s">
        <v>32</v>
      </c>
      <c r="B12" s="3" t="s">
        <v>117</v>
      </c>
      <c r="C12" s="3" t="s">
        <v>53</v>
      </c>
      <c r="D12" s="3" t="s">
        <v>118</v>
      </c>
      <c r="E12" s="3" t="s">
        <v>36</v>
      </c>
      <c r="F12" s="3" t="s">
        <v>65</v>
      </c>
      <c r="G12" s="4">
        <v>1920</v>
      </c>
      <c r="H12" s="5">
        <v>12.33</v>
      </c>
      <c r="I12" s="6">
        <v>23673.599999999999</v>
      </c>
      <c r="J12" s="4">
        <v>1808</v>
      </c>
      <c r="K12" s="6">
        <v>22292.639999999996</v>
      </c>
      <c r="L12" s="4">
        <v>112</v>
      </c>
      <c r="M12" s="6">
        <v>1380.9600000000028</v>
      </c>
      <c r="N12" s="6">
        <f t="shared" si="0"/>
        <v>0</v>
      </c>
      <c r="O12" s="3" t="s">
        <v>66</v>
      </c>
      <c r="P12" s="4">
        <v>0</v>
      </c>
      <c r="Q12" s="6">
        <f t="shared" si="1"/>
        <v>0</v>
      </c>
      <c r="R12" s="6">
        <f t="shared" si="2"/>
        <v>0</v>
      </c>
      <c r="S12" s="4">
        <f t="shared" si="3"/>
        <v>0</v>
      </c>
      <c r="T12" s="6">
        <f t="shared" si="4"/>
        <v>0</v>
      </c>
      <c r="U12" s="4">
        <f t="shared" si="5"/>
        <v>-112</v>
      </c>
      <c r="V12" s="6">
        <f t="shared" si="6"/>
        <v>-1380.9600000000028</v>
      </c>
      <c r="W12" s="6">
        <v>10061.279999999999</v>
      </c>
      <c r="X12" s="6">
        <f t="shared" si="7"/>
        <v>9256.3775999999998</v>
      </c>
      <c r="Y12" s="6">
        <v>12231.359999999999</v>
      </c>
      <c r="Z12" s="6">
        <f t="shared" si="8"/>
        <v>11252.851199999999</v>
      </c>
      <c r="AA12" s="6">
        <f t="shared" si="9"/>
        <v>0</v>
      </c>
      <c r="AB12" s="3" t="s">
        <v>119</v>
      </c>
      <c r="AC12" s="3" t="s">
        <v>120</v>
      </c>
      <c r="AD12" s="3" t="s">
        <v>121</v>
      </c>
      <c r="AE12" s="3" t="s">
        <v>122</v>
      </c>
      <c r="AF12" s="3" t="s">
        <v>123</v>
      </c>
    </row>
    <row r="13" spans="1:32" ht="40.5">
      <c r="A13" s="3" t="s">
        <v>32</v>
      </c>
      <c r="B13" s="3" t="s">
        <v>124</v>
      </c>
      <c r="C13" s="3" t="s">
        <v>125</v>
      </c>
      <c r="D13" s="3" t="s">
        <v>126</v>
      </c>
      <c r="E13" s="3" t="s">
        <v>74</v>
      </c>
      <c r="F13" s="3" t="s">
        <v>105</v>
      </c>
      <c r="G13" s="4">
        <v>1920</v>
      </c>
      <c r="H13" s="5">
        <v>12.33</v>
      </c>
      <c r="I13" s="6">
        <v>23673.599999999999</v>
      </c>
      <c r="J13" s="4">
        <v>1808</v>
      </c>
      <c r="K13" s="6">
        <v>22292.639999999996</v>
      </c>
      <c r="L13" s="4">
        <v>112</v>
      </c>
      <c r="M13" s="6">
        <v>1380.9600000000028</v>
      </c>
      <c r="N13" s="6">
        <f t="shared" si="0"/>
        <v>0</v>
      </c>
      <c r="O13" s="3">
        <v>-56</v>
      </c>
      <c r="P13" s="4">
        <v>-56</v>
      </c>
      <c r="Q13" s="6">
        <f t="shared" si="1"/>
        <v>-690.48</v>
      </c>
      <c r="R13" s="6">
        <f t="shared" si="2"/>
        <v>0</v>
      </c>
      <c r="S13" s="4">
        <f t="shared" si="3"/>
        <v>56</v>
      </c>
      <c r="T13" s="6">
        <f t="shared" si="4"/>
        <v>690.48</v>
      </c>
      <c r="U13" s="4">
        <f t="shared" si="5"/>
        <v>-168</v>
      </c>
      <c r="V13" s="6">
        <f t="shared" si="6"/>
        <v>-2071.4400000000028</v>
      </c>
      <c r="W13" s="6">
        <v>10061.279999999999</v>
      </c>
      <c r="X13" s="6">
        <f t="shared" si="7"/>
        <v>9256.3775999999998</v>
      </c>
      <c r="Y13" s="6">
        <v>12231.359999999999</v>
      </c>
      <c r="Z13" s="6">
        <f t="shared" si="8"/>
        <v>11252.851199999999</v>
      </c>
      <c r="AA13" s="6">
        <f t="shared" si="9"/>
        <v>0</v>
      </c>
      <c r="AB13" s="3" t="s">
        <v>107</v>
      </c>
      <c r="AC13" s="3" t="s">
        <v>108</v>
      </c>
      <c r="AD13" s="3" t="s">
        <v>127</v>
      </c>
      <c r="AE13" s="3" t="s">
        <v>110</v>
      </c>
      <c r="AF13" s="3" t="s">
        <v>128</v>
      </c>
    </row>
    <row r="14" spans="1:32" ht="40.5">
      <c r="A14" s="3" t="s">
        <v>32</v>
      </c>
      <c r="B14" s="3" t="s">
        <v>129</v>
      </c>
      <c r="C14" s="3" t="s">
        <v>130</v>
      </c>
      <c r="D14" s="3" t="s">
        <v>131</v>
      </c>
      <c r="E14" s="3" t="s">
        <v>132</v>
      </c>
      <c r="F14" s="3" t="s">
        <v>56</v>
      </c>
      <c r="G14" s="4">
        <v>1920</v>
      </c>
      <c r="H14" s="5">
        <v>12.24</v>
      </c>
      <c r="I14" s="6">
        <v>23500.799999999999</v>
      </c>
      <c r="J14" s="4">
        <v>488</v>
      </c>
      <c r="K14" s="6">
        <v>5973.12</v>
      </c>
      <c r="L14" s="4">
        <v>1432</v>
      </c>
      <c r="M14" s="6">
        <v>17527.68</v>
      </c>
      <c r="N14" s="6">
        <f t="shared" si="0"/>
        <v>0</v>
      </c>
      <c r="O14" s="3">
        <v>1256</v>
      </c>
      <c r="P14" s="4">
        <v>1256</v>
      </c>
      <c r="Q14" s="6">
        <f t="shared" si="1"/>
        <v>15373.44</v>
      </c>
      <c r="R14" s="6">
        <f t="shared" si="2"/>
        <v>15373.44</v>
      </c>
      <c r="S14" s="4">
        <f t="shared" si="3"/>
        <v>0</v>
      </c>
      <c r="T14" s="6">
        <f t="shared" si="4"/>
        <v>0</v>
      </c>
      <c r="U14" s="4">
        <f t="shared" si="5"/>
        <v>-176</v>
      </c>
      <c r="V14" s="6">
        <f t="shared" si="6"/>
        <v>-2154.2399999999998</v>
      </c>
      <c r="W14" s="6">
        <v>5973.12</v>
      </c>
      <c r="X14" s="6">
        <f t="shared" si="7"/>
        <v>5495.2704000000003</v>
      </c>
      <c r="Y14" s="6">
        <v>0</v>
      </c>
      <c r="Z14" s="6">
        <f t="shared" si="8"/>
        <v>0</v>
      </c>
      <c r="AA14" s="6">
        <f t="shared" si="9"/>
        <v>14143.564800000002</v>
      </c>
      <c r="AB14" s="3" t="s">
        <v>133</v>
      </c>
      <c r="AC14" s="3" t="s">
        <v>134</v>
      </c>
      <c r="AD14" s="3" t="s">
        <v>135</v>
      </c>
      <c r="AE14" s="3" t="s">
        <v>136</v>
      </c>
      <c r="AF14" s="3" t="s">
        <v>137</v>
      </c>
    </row>
    <row r="15" spans="1:32" ht="40.5">
      <c r="A15" s="3" t="s">
        <v>32</v>
      </c>
      <c r="B15" s="3" t="s">
        <v>138</v>
      </c>
      <c r="C15" s="3" t="s">
        <v>139</v>
      </c>
      <c r="D15" s="3" t="s">
        <v>140</v>
      </c>
      <c r="E15" s="3" t="s">
        <v>36</v>
      </c>
      <c r="F15" s="3" t="s">
        <v>105</v>
      </c>
      <c r="G15" s="4">
        <v>960</v>
      </c>
      <c r="H15" s="5">
        <v>12.33</v>
      </c>
      <c r="I15" s="6">
        <v>11836.8</v>
      </c>
      <c r="J15" s="4">
        <v>1336</v>
      </c>
      <c r="K15" s="6">
        <v>16472.879999999997</v>
      </c>
      <c r="L15" s="4">
        <v>-376</v>
      </c>
      <c r="M15" s="6">
        <v>-4636.0799999999981</v>
      </c>
      <c r="N15" s="6">
        <f t="shared" si="0"/>
        <v>4636.0799999999981</v>
      </c>
      <c r="O15" s="3">
        <v>-192</v>
      </c>
      <c r="P15" s="4">
        <v>-192</v>
      </c>
      <c r="Q15" s="6">
        <f t="shared" si="1"/>
        <v>-2367.36</v>
      </c>
      <c r="R15" s="6">
        <f t="shared" si="2"/>
        <v>0</v>
      </c>
      <c r="S15" s="4">
        <f t="shared" si="3"/>
        <v>192</v>
      </c>
      <c r="T15" s="6">
        <f t="shared" si="4"/>
        <v>2367.36</v>
      </c>
      <c r="U15" s="4">
        <f t="shared" si="5"/>
        <v>184</v>
      </c>
      <c r="V15" s="6">
        <f t="shared" si="6"/>
        <v>2268.719999999998</v>
      </c>
      <c r="W15" s="6">
        <v>4241.5199999999995</v>
      </c>
      <c r="X15" s="6">
        <f t="shared" si="7"/>
        <v>3902.1983999999998</v>
      </c>
      <c r="Y15" s="6">
        <v>12231.359999999999</v>
      </c>
      <c r="Z15" s="6">
        <f t="shared" si="8"/>
        <v>11252.851199999999</v>
      </c>
      <c r="AA15" s="6">
        <f t="shared" si="9"/>
        <v>0</v>
      </c>
      <c r="AB15" s="3" t="s">
        <v>107</v>
      </c>
      <c r="AC15" s="3" t="s">
        <v>108</v>
      </c>
      <c r="AD15" s="3" t="s">
        <v>141</v>
      </c>
      <c r="AE15" s="3" t="s">
        <v>110</v>
      </c>
      <c r="AF15" s="3" t="s">
        <v>142</v>
      </c>
    </row>
  </sheetData>
  <conditionalFormatting sqref="F2:F15">
    <cfRule type="expression" dxfId="12" priority="4">
      <formula>ISNUMBER(SEARCH("PREČERPANÉ",F2))</formula>
    </cfRule>
    <cfRule type="expression" dxfId="11" priority="5">
      <formula>ISNUMBER(SEARCH("NEOBSADEN",F2))</formula>
    </cfRule>
  </conditionalFormatting>
  <conditionalFormatting sqref="N2:N15">
    <cfRule type="cellIs" dxfId="10" priority="2" operator="greaterThan">
      <formula>0</formula>
    </cfRule>
  </conditionalFormatting>
  <conditionalFormatting sqref="R2:R15">
    <cfRule type="cellIs" dxfId="9" priority="3" operator="greaterThan">
      <formula>0</formula>
    </cfRule>
  </conditionalFormatting>
  <conditionalFormatting sqref="T2:T15">
    <cfRule type="cellIs" dxfId="8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"/>
  <sheetViews>
    <sheetView workbookViewId="0"/>
  </sheetViews>
  <sheetFormatPr defaultRowHeight="13.5"/>
  <cols>
    <col min="1" max="1" width="24" customWidth="1"/>
    <col min="2" max="2" width="100" customWidth="1"/>
  </cols>
  <sheetData>
    <row r="1" spans="1:2" ht="21" customHeight="1">
      <c r="A1" s="2" t="s">
        <v>324</v>
      </c>
      <c r="B1" s="2" t="s">
        <v>325</v>
      </c>
    </row>
    <row r="2" spans="1:2" ht="27">
      <c r="A2" s="3" t="s">
        <v>326</v>
      </c>
      <c r="B2" s="3" t="s">
        <v>327</v>
      </c>
    </row>
    <row r="3" spans="1:2" ht="27">
      <c r="A3" s="3" t="s">
        <v>328</v>
      </c>
      <c r="B3" s="3" t="s">
        <v>329</v>
      </c>
    </row>
    <row r="4" spans="1:2" ht="27">
      <c r="A4" s="3" t="s">
        <v>330</v>
      </c>
      <c r="B4" s="3" t="s">
        <v>331</v>
      </c>
    </row>
    <row r="5" spans="1:2" ht="27">
      <c r="A5" s="3" t="s">
        <v>332</v>
      </c>
      <c r="B5" s="3" t="s">
        <v>333</v>
      </c>
    </row>
    <row r="6" spans="1:2" ht="27">
      <c r="A6" s="3" t="s">
        <v>334</v>
      </c>
      <c r="B6" s="3" t="s">
        <v>335</v>
      </c>
    </row>
    <row r="7" spans="1:2" ht="27">
      <c r="A7" s="3" t="s">
        <v>336</v>
      </c>
      <c r="B7" s="3" t="s">
        <v>337</v>
      </c>
    </row>
    <row r="8" spans="1:2">
      <c r="A8" s="3" t="s">
        <v>338</v>
      </c>
      <c r="B8" s="3" t="s">
        <v>339</v>
      </c>
    </row>
    <row r="9" spans="1:2">
      <c r="A9" s="3" t="s">
        <v>340</v>
      </c>
      <c r="B9" s="3" t="s">
        <v>341</v>
      </c>
    </row>
    <row r="10" spans="1:2">
      <c r="A10" s="3" t="s">
        <v>342</v>
      </c>
      <c r="B10" s="3" t="s">
        <v>343</v>
      </c>
    </row>
    <row r="11" spans="1:2">
      <c r="A11" s="3" t="s">
        <v>344</v>
      </c>
      <c r="B11" s="3" t="s">
        <v>345</v>
      </c>
    </row>
    <row r="12" spans="1:2">
      <c r="A12" s="3" t="s">
        <v>346</v>
      </c>
      <c r="B12" s="3" t="s">
        <v>347</v>
      </c>
    </row>
    <row r="13" spans="1:2">
      <c r="A13" s="3" t="s">
        <v>348</v>
      </c>
      <c r="B13" s="3" t="s">
        <v>349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2"/>
  <sheetViews>
    <sheetView workbookViewId="0"/>
  </sheetViews>
  <sheetFormatPr defaultRowHeight="13.5"/>
  <cols>
    <col min="1" max="1" width="10" customWidth="1"/>
    <col min="2" max="2" width="9" customWidth="1"/>
    <col min="3" max="3" width="26" customWidth="1"/>
    <col min="4" max="4" width="38" customWidth="1"/>
    <col min="5" max="5" width="22" customWidth="1"/>
    <col min="6" max="6" width="24" customWidth="1"/>
    <col min="7" max="7" width="12" customWidth="1"/>
    <col min="8" max="8" width="11" customWidth="1"/>
    <col min="9" max="10" width="14" customWidth="1"/>
    <col min="11" max="11" width="15" customWidth="1"/>
    <col min="12" max="12" width="14" customWidth="1"/>
    <col min="13" max="14" width="15" customWidth="1"/>
    <col min="15" max="15" width="22" customWidth="1"/>
    <col min="16" max="16" width="14" customWidth="1"/>
    <col min="17" max="18" width="15" customWidth="1"/>
    <col min="19" max="19" width="14" customWidth="1"/>
    <col min="20" max="20" width="15" customWidth="1"/>
    <col min="21" max="21" width="14" customWidth="1"/>
    <col min="22" max="22" width="15" customWidth="1"/>
    <col min="23" max="23" width="16" customWidth="1"/>
    <col min="24" max="24" width="15" customWidth="1"/>
    <col min="25" max="25" width="16" customWidth="1"/>
    <col min="26" max="27" width="15" customWidth="1"/>
    <col min="28" max="28" width="38" customWidth="1"/>
    <col min="29" max="29" width="42" customWidth="1"/>
    <col min="30" max="30" width="48" customWidth="1"/>
    <col min="31" max="31" width="42" customWidth="1"/>
    <col min="32" max="32" width="44" customWidth="1"/>
  </cols>
  <sheetData>
    <row r="1" spans="1:32" ht="2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t="40.5">
      <c r="A2" s="3" t="s">
        <v>143</v>
      </c>
      <c r="B2" s="3" t="s">
        <v>33</v>
      </c>
      <c r="C2" s="3" t="s">
        <v>144</v>
      </c>
      <c r="D2" s="3" t="s">
        <v>145</v>
      </c>
      <c r="E2" s="3" t="s">
        <v>83</v>
      </c>
      <c r="F2" s="3" t="s">
        <v>37</v>
      </c>
      <c r="G2" s="4">
        <v>3840</v>
      </c>
      <c r="H2" s="5">
        <v>12.17</v>
      </c>
      <c r="I2" s="6">
        <v>46732.800000000003</v>
      </c>
      <c r="J2" s="4">
        <v>0</v>
      </c>
      <c r="K2" s="6">
        <v>0</v>
      </c>
      <c r="L2" s="4">
        <v>3840</v>
      </c>
      <c r="M2" s="6">
        <v>46732.800000000003</v>
      </c>
      <c r="N2" s="6">
        <f t="shared" ref="N2:N12" si="0">MAX(-M2,0)</f>
        <v>0</v>
      </c>
      <c r="O2" s="3">
        <v>3840</v>
      </c>
      <c r="P2" s="4">
        <v>3840</v>
      </c>
      <c r="Q2" s="6">
        <f t="shared" ref="Q2:Q12" si="1">P2*H2</f>
        <v>46732.800000000003</v>
      </c>
      <c r="R2" s="6">
        <f t="shared" ref="R2:R12" si="2">MAX(Q2,0)</f>
        <v>46732.800000000003</v>
      </c>
      <c r="S2" s="4">
        <f t="shared" ref="S2:S12" si="3">MAX(-P2,0)</f>
        <v>0</v>
      </c>
      <c r="T2" s="6">
        <f t="shared" ref="T2:T12" si="4">MAX(-Q2,0)</f>
        <v>0</v>
      </c>
      <c r="U2" s="4">
        <f t="shared" ref="U2:U12" si="5">P2-L2</f>
        <v>0</v>
      </c>
      <c r="V2" s="6">
        <f t="shared" ref="V2:V12" si="6">Q2-M2</f>
        <v>0</v>
      </c>
      <c r="W2" s="6">
        <v>0</v>
      </c>
      <c r="X2" s="6">
        <f t="shared" ref="X2:X12" si="7">W2*0.92</f>
        <v>0</v>
      </c>
      <c r="Y2" s="6">
        <v>0</v>
      </c>
      <c r="Z2" s="6">
        <f t="shared" ref="Z2:Z12" si="8">Y2*0.92</f>
        <v>0</v>
      </c>
      <c r="AA2" s="6">
        <f t="shared" ref="AA2:AA12" si="9">R2*0.92</f>
        <v>42994.176000000007</v>
      </c>
      <c r="AB2" s="3" t="s">
        <v>146</v>
      </c>
      <c r="AC2" s="3" t="s">
        <v>39</v>
      </c>
      <c r="AD2" s="3" t="s">
        <v>147</v>
      </c>
      <c r="AE2" s="3" t="s">
        <v>148</v>
      </c>
      <c r="AF2" s="3" t="s">
        <v>149</v>
      </c>
    </row>
    <row r="3" spans="1:32" ht="40.5">
      <c r="A3" s="3" t="s">
        <v>143</v>
      </c>
      <c r="B3" s="3" t="s">
        <v>43</v>
      </c>
      <c r="C3" s="3" t="s">
        <v>150</v>
      </c>
      <c r="D3" s="3" t="s">
        <v>151</v>
      </c>
      <c r="E3" s="3" t="s">
        <v>152</v>
      </c>
      <c r="F3" s="3" t="s">
        <v>153</v>
      </c>
      <c r="G3" s="4">
        <v>320</v>
      </c>
      <c r="H3" s="5">
        <v>12.24</v>
      </c>
      <c r="I3" s="6">
        <v>3916.8</v>
      </c>
      <c r="J3" s="4">
        <v>0</v>
      </c>
      <c r="K3" s="6">
        <v>0</v>
      </c>
      <c r="L3" s="4">
        <v>320</v>
      </c>
      <c r="M3" s="6">
        <v>3916.8</v>
      </c>
      <c r="N3" s="6">
        <f t="shared" si="0"/>
        <v>0</v>
      </c>
      <c r="O3" s="3">
        <v>320</v>
      </c>
      <c r="P3" s="4">
        <v>320</v>
      </c>
      <c r="Q3" s="6">
        <f t="shared" si="1"/>
        <v>3916.8</v>
      </c>
      <c r="R3" s="6">
        <f t="shared" si="2"/>
        <v>3916.8</v>
      </c>
      <c r="S3" s="4">
        <f t="shared" si="3"/>
        <v>0</v>
      </c>
      <c r="T3" s="6">
        <f t="shared" si="4"/>
        <v>0</v>
      </c>
      <c r="U3" s="4">
        <f t="shared" si="5"/>
        <v>0</v>
      </c>
      <c r="V3" s="6">
        <f t="shared" si="6"/>
        <v>0</v>
      </c>
      <c r="W3" s="6">
        <v>0</v>
      </c>
      <c r="X3" s="6">
        <f t="shared" si="7"/>
        <v>0</v>
      </c>
      <c r="Y3" s="6">
        <v>0</v>
      </c>
      <c r="Z3" s="6">
        <f t="shared" si="8"/>
        <v>0</v>
      </c>
      <c r="AA3" s="6">
        <f t="shared" si="9"/>
        <v>3603.4560000000001</v>
      </c>
      <c r="AB3" s="3" t="s">
        <v>154</v>
      </c>
      <c r="AC3" s="3"/>
      <c r="AD3" s="3" t="s">
        <v>155</v>
      </c>
      <c r="AE3" s="3" t="s">
        <v>156</v>
      </c>
      <c r="AF3" s="3" t="s">
        <v>157</v>
      </c>
    </row>
    <row r="4" spans="1:32" ht="40.5">
      <c r="A4" s="3" t="s">
        <v>143</v>
      </c>
      <c r="B4" s="3" t="s">
        <v>52</v>
      </c>
      <c r="C4" s="3" t="s">
        <v>150</v>
      </c>
      <c r="D4" s="3" t="s">
        <v>158</v>
      </c>
      <c r="E4" s="3" t="s">
        <v>152</v>
      </c>
      <c r="F4" s="3" t="s">
        <v>153</v>
      </c>
      <c r="G4" s="4">
        <v>320</v>
      </c>
      <c r="H4" s="5">
        <v>12.24</v>
      </c>
      <c r="I4" s="6">
        <v>3916.8</v>
      </c>
      <c r="J4" s="4">
        <v>0</v>
      </c>
      <c r="K4" s="6">
        <v>0</v>
      </c>
      <c r="L4" s="4">
        <v>320</v>
      </c>
      <c r="M4" s="6">
        <v>3916.8</v>
      </c>
      <c r="N4" s="6">
        <f t="shared" si="0"/>
        <v>0</v>
      </c>
      <c r="O4" s="3">
        <v>320</v>
      </c>
      <c r="P4" s="4">
        <v>320</v>
      </c>
      <c r="Q4" s="6">
        <f t="shared" si="1"/>
        <v>3916.8</v>
      </c>
      <c r="R4" s="6">
        <f t="shared" si="2"/>
        <v>3916.8</v>
      </c>
      <c r="S4" s="4">
        <f t="shared" si="3"/>
        <v>0</v>
      </c>
      <c r="T4" s="6">
        <f t="shared" si="4"/>
        <v>0</v>
      </c>
      <c r="U4" s="4">
        <f t="shared" si="5"/>
        <v>0</v>
      </c>
      <c r="V4" s="6">
        <f t="shared" si="6"/>
        <v>0</v>
      </c>
      <c r="W4" s="6">
        <v>0</v>
      </c>
      <c r="X4" s="6">
        <f t="shared" si="7"/>
        <v>0</v>
      </c>
      <c r="Y4" s="6">
        <v>0</v>
      </c>
      <c r="Z4" s="6">
        <f t="shared" si="8"/>
        <v>0</v>
      </c>
      <c r="AA4" s="6">
        <f t="shared" si="9"/>
        <v>3603.4560000000001</v>
      </c>
      <c r="AB4" s="3" t="s">
        <v>154</v>
      </c>
      <c r="AC4" s="3"/>
      <c r="AD4" s="3" t="s">
        <v>155</v>
      </c>
      <c r="AE4" s="3" t="s">
        <v>156</v>
      </c>
      <c r="AF4" s="3" t="s">
        <v>159</v>
      </c>
    </row>
    <row r="5" spans="1:32" ht="40.5">
      <c r="A5" s="3" t="s">
        <v>143</v>
      </c>
      <c r="B5" s="3" t="s">
        <v>62</v>
      </c>
      <c r="C5" s="3" t="s">
        <v>150</v>
      </c>
      <c r="D5" s="3" t="s">
        <v>160</v>
      </c>
      <c r="E5" s="3" t="s">
        <v>152</v>
      </c>
      <c r="F5" s="3" t="s">
        <v>153</v>
      </c>
      <c r="G5" s="4">
        <v>320</v>
      </c>
      <c r="H5" s="5">
        <v>12.24</v>
      </c>
      <c r="I5" s="6">
        <v>3916.8</v>
      </c>
      <c r="J5" s="4">
        <v>0</v>
      </c>
      <c r="K5" s="6">
        <v>0</v>
      </c>
      <c r="L5" s="4">
        <v>320</v>
      </c>
      <c r="M5" s="6">
        <v>3916.8</v>
      </c>
      <c r="N5" s="6">
        <f t="shared" si="0"/>
        <v>0</v>
      </c>
      <c r="O5" s="3">
        <v>320</v>
      </c>
      <c r="P5" s="4">
        <v>320</v>
      </c>
      <c r="Q5" s="6">
        <f t="shared" si="1"/>
        <v>3916.8</v>
      </c>
      <c r="R5" s="6">
        <f t="shared" si="2"/>
        <v>3916.8</v>
      </c>
      <c r="S5" s="4">
        <f t="shared" si="3"/>
        <v>0</v>
      </c>
      <c r="T5" s="6">
        <f t="shared" si="4"/>
        <v>0</v>
      </c>
      <c r="U5" s="4">
        <f t="shared" si="5"/>
        <v>0</v>
      </c>
      <c r="V5" s="6">
        <f t="shared" si="6"/>
        <v>0</v>
      </c>
      <c r="W5" s="6">
        <v>0</v>
      </c>
      <c r="X5" s="6">
        <f t="shared" si="7"/>
        <v>0</v>
      </c>
      <c r="Y5" s="6">
        <v>0</v>
      </c>
      <c r="Z5" s="6">
        <f t="shared" si="8"/>
        <v>0</v>
      </c>
      <c r="AA5" s="6">
        <f t="shared" si="9"/>
        <v>3603.4560000000001</v>
      </c>
      <c r="AB5" s="3" t="s">
        <v>154</v>
      </c>
      <c r="AC5" s="3"/>
      <c r="AD5" s="3" t="s">
        <v>155</v>
      </c>
      <c r="AE5" s="3" t="s">
        <v>156</v>
      </c>
      <c r="AF5" s="3" t="s">
        <v>161</v>
      </c>
    </row>
    <row r="6" spans="1:32" ht="40.5">
      <c r="A6" s="3" t="s">
        <v>143</v>
      </c>
      <c r="B6" s="3" t="s">
        <v>71</v>
      </c>
      <c r="C6" s="3" t="s">
        <v>150</v>
      </c>
      <c r="D6" s="3" t="s">
        <v>162</v>
      </c>
      <c r="E6" s="3" t="s">
        <v>152</v>
      </c>
      <c r="F6" s="3" t="s">
        <v>153</v>
      </c>
      <c r="G6" s="4">
        <v>320</v>
      </c>
      <c r="H6" s="5">
        <v>12.24</v>
      </c>
      <c r="I6" s="6">
        <v>3916.8</v>
      </c>
      <c r="J6" s="4">
        <v>0</v>
      </c>
      <c r="K6" s="6">
        <v>0</v>
      </c>
      <c r="L6" s="4">
        <v>320</v>
      </c>
      <c r="M6" s="6">
        <v>3916.8</v>
      </c>
      <c r="N6" s="6">
        <f t="shared" si="0"/>
        <v>0</v>
      </c>
      <c r="O6" s="3">
        <v>320</v>
      </c>
      <c r="P6" s="4">
        <v>320</v>
      </c>
      <c r="Q6" s="6">
        <f t="shared" si="1"/>
        <v>3916.8</v>
      </c>
      <c r="R6" s="6">
        <f t="shared" si="2"/>
        <v>3916.8</v>
      </c>
      <c r="S6" s="4">
        <f t="shared" si="3"/>
        <v>0</v>
      </c>
      <c r="T6" s="6">
        <f t="shared" si="4"/>
        <v>0</v>
      </c>
      <c r="U6" s="4">
        <f t="shared" si="5"/>
        <v>0</v>
      </c>
      <c r="V6" s="6">
        <f t="shared" si="6"/>
        <v>0</v>
      </c>
      <c r="W6" s="6">
        <v>0</v>
      </c>
      <c r="X6" s="6">
        <f t="shared" si="7"/>
        <v>0</v>
      </c>
      <c r="Y6" s="6">
        <v>0</v>
      </c>
      <c r="Z6" s="6">
        <f t="shared" si="8"/>
        <v>0</v>
      </c>
      <c r="AA6" s="6">
        <f t="shared" si="9"/>
        <v>3603.4560000000001</v>
      </c>
      <c r="AB6" s="3" t="s">
        <v>154</v>
      </c>
      <c r="AC6" s="3"/>
      <c r="AD6" s="3" t="s">
        <v>155</v>
      </c>
      <c r="AE6" s="3" t="s">
        <v>156</v>
      </c>
      <c r="AF6" s="3" t="s">
        <v>163</v>
      </c>
    </row>
    <row r="7" spans="1:32" ht="40.5">
      <c r="A7" s="3" t="s">
        <v>143</v>
      </c>
      <c r="B7" s="3" t="s">
        <v>80</v>
      </c>
      <c r="C7" s="3" t="s">
        <v>150</v>
      </c>
      <c r="D7" s="3" t="s">
        <v>164</v>
      </c>
      <c r="E7" s="3" t="s">
        <v>152</v>
      </c>
      <c r="F7" s="3" t="s">
        <v>153</v>
      </c>
      <c r="G7" s="4">
        <v>320</v>
      </c>
      <c r="H7" s="5">
        <v>12.24</v>
      </c>
      <c r="I7" s="6">
        <v>3916.8</v>
      </c>
      <c r="J7" s="4">
        <v>0</v>
      </c>
      <c r="K7" s="6">
        <v>0</v>
      </c>
      <c r="L7" s="4">
        <v>320</v>
      </c>
      <c r="M7" s="6">
        <v>3916.8</v>
      </c>
      <c r="N7" s="6">
        <f t="shared" si="0"/>
        <v>0</v>
      </c>
      <c r="O7" s="3">
        <v>320</v>
      </c>
      <c r="P7" s="4">
        <v>320</v>
      </c>
      <c r="Q7" s="6">
        <f t="shared" si="1"/>
        <v>3916.8</v>
      </c>
      <c r="R7" s="6">
        <f t="shared" si="2"/>
        <v>3916.8</v>
      </c>
      <c r="S7" s="4">
        <f t="shared" si="3"/>
        <v>0</v>
      </c>
      <c r="T7" s="6">
        <f t="shared" si="4"/>
        <v>0</v>
      </c>
      <c r="U7" s="4">
        <f t="shared" si="5"/>
        <v>0</v>
      </c>
      <c r="V7" s="6">
        <f t="shared" si="6"/>
        <v>0</v>
      </c>
      <c r="W7" s="6">
        <v>0</v>
      </c>
      <c r="X7" s="6">
        <f t="shared" si="7"/>
        <v>0</v>
      </c>
      <c r="Y7" s="6">
        <v>0</v>
      </c>
      <c r="Z7" s="6">
        <f t="shared" si="8"/>
        <v>0</v>
      </c>
      <c r="AA7" s="6">
        <f t="shared" si="9"/>
        <v>3603.4560000000001</v>
      </c>
      <c r="AB7" s="3" t="s">
        <v>154</v>
      </c>
      <c r="AC7" s="3"/>
      <c r="AD7" s="3" t="s">
        <v>155</v>
      </c>
      <c r="AE7" s="3" t="s">
        <v>156</v>
      </c>
      <c r="AF7" s="3" t="s">
        <v>165</v>
      </c>
    </row>
    <row r="8" spans="1:32" ht="40.5">
      <c r="A8" s="3" t="s">
        <v>143</v>
      </c>
      <c r="B8" s="3" t="s">
        <v>88</v>
      </c>
      <c r="C8" s="3" t="s">
        <v>166</v>
      </c>
      <c r="D8" s="3" t="s">
        <v>167</v>
      </c>
      <c r="E8" s="3" t="s">
        <v>152</v>
      </c>
      <c r="F8" s="3" t="s">
        <v>56</v>
      </c>
      <c r="G8" s="4">
        <v>1440</v>
      </c>
      <c r="H8" s="5">
        <v>12.24</v>
      </c>
      <c r="I8" s="6">
        <v>17625.599999999999</v>
      </c>
      <c r="J8" s="4">
        <v>1008</v>
      </c>
      <c r="K8" s="6">
        <v>12264.479999999998</v>
      </c>
      <c r="L8" s="4">
        <v>432</v>
      </c>
      <c r="M8" s="6">
        <v>5361.1200000000008</v>
      </c>
      <c r="N8" s="6">
        <f t="shared" si="0"/>
        <v>0</v>
      </c>
      <c r="O8" s="3">
        <v>210</v>
      </c>
      <c r="P8" s="4">
        <v>210</v>
      </c>
      <c r="Q8" s="6">
        <f t="shared" si="1"/>
        <v>2570.4</v>
      </c>
      <c r="R8" s="6">
        <f t="shared" si="2"/>
        <v>2570.4</v>
      </c>
      <c r="S8" s="4">
        <f t="shared" si="3"/>
        <v>0</v>
      </c>
      <c r="T8" s="6">
        <f t="shared" si="4"/>
        <v>0</v>
      </c>
      <c r="U8" s="4">
        <f t="shared" si="5"/>
        <v>-222</v>
      </c>
      <c r="V8" s="6">
        <f t="shared" si="6"/>
        <v>-2790.7200000000007</v>
      </c>
      <c r="W8" s="6">
        <v>3157.92</v>
      </c>
      <c r="X8" s="6">
        <f t="shared" si="7"/>
        <v>2905.2864000000004</v>
      </c>
      <c r="Y8" s="6">
        <v>9106.56</v>
      </c>
      <c r="Z8" s="6">
        <f t="shared" si="8"/>
        <v>8378.0352000000003</v>
      </c>
      <c r="AA8" s="6">
        <f t="shared" si="9"/>
        <v>2364.768</v>
      </c>
      <c r="AB8" s="3" t="s">
        <v>168</v>
      </c>
      <c r="AC8" s="3"/>
      <c r="AD8" s="3" t="s">
        <v>155</v>
      </c>
      <c r="AE8" s="3" t="s">
        <v>56</v>
      </c>
      <c r="AF8" s="3" t="s">
        <v>169</v>
      </c>
    </row>
    <row r="9" spans="1:32" ht="40.5">
      <c r="A9" s="3" t="s">
        <v>143</v>
      </c>
      <c r="B9" s="3" t="s">
        <v>94</v>
      </c>
      <c r="C9" s="3" t="s">
        <v>170</v>
      </c>
      <c r="D9" s="3" t="s">
        <v>171</v>
      </c>
      <c r="E9" s="3" t="s">
        <v>55</v>
      </c>
      <c r="F9" s="3" t="s">
        <v>105</v>
      </c>
      <c r="G9" s="4">
        <v>1440</v>
      </c>
      <c r="H9" s="5">
        <v>12.24</v>
      </c>
      <c r="I9" s="6">
        <v>17625.599999999999</v>
      </c>
      <c r="J9" s="4">
        <v>1444</v>
      </c>
      <c r="K9" s="6">
        <v>17601.119999999995</v>
      </c>
      <c r="L9" s="4">
        <v>-4</v>
      </c>
      <c r="M9" s="6">
        <v>24.480000000003201</v>
      </c>
      <c r="N9" s="6">
        <f t="shared" si="0"/>
        <v>0</v>
      </c>
      <c r="O9" s="3">
        <v>-178</v>
      </c>
      <c r="P9" s="4">
        <v>-178</v>
      </c>
      <c r="Q9" s="6">
        <f t="shared" si="1"/>
        <v>-2178.7200000000003</v>
      </c>
      <c r="R9" s="6">
        <f t="shared" si="2"/>
        <v>0</v>
      </c>
      <c r="S9" s="4">
        <f t="shared" si="3"/>
        <v>178</v>
      </c>
      <c r="T9" s="6">
        <f t="shared" si="4"/>
        <v>2178.7200000000003</v>
      </c>
      <c r="U9" s="4">
        <f t="shared" si="5"/>
        <v>-174</v>
      </c>
      <c r="V9" s="6">
        <f t="shared" si="6"/>
        <v>-2203.2000000000035</v>
      </c>
      <c r="W9" s="6">
        <v>8494.56</v>
      </c>
      <c r="X9" s="6">
        <f t="shared" si="7"/>
        <v>7814.9952000000003</v>
      </c>
      <c r="Y9" s="6">
        <v>9106.56</v>
      </c>
      <c r="Z9" s="6">
        <f t="shared" si="8"/>
        <v>8378.0352000000003</v>
      </c>
      <c r="AA9" s="6">
        <f t="shared" si="9"/>
        <v>0</v>
      </c>
      <c r="AB9" s="3" t="s">
        <v>172</v>
      </c>
      <c r="AC9" s="3" t="s">
        <v>108</v>
      </c>
      <c r="AD9" s="3" t="s">
        <v>173</v>
      </c>
      <c r="AE9" s="3" t="s">
        <v>110</v>
      </c>
      <c r="AF9" s="3" t="s">
        <v>174</v>
      </c>
    </row>
    <row r="10" spans="1:32" ht="40.5">
      <c r="A10" s="3" t="s">
        <v>143</v>
      </c>
      <c r="B10" s="3" t="s">
        <v>102</v>
      </c>
      <c r="C10" s="3" t="s">
        <v>130</v>
      </c>
      <c r="D10" s="3" t="s">
        <v>175</v>
      </c>
      <c r="E10" s="3" t="s">
        <v>132</v>
      </c>
      <c r="F10" s="3" t="s">
        <v>96</v>
      </c>
      <c r="G10" s="4">
        <v>1920</v>
      </c>
      <c r="H10" s="5">
        <v>12.24</v>
      </c>
      <c r="I10" s="6">
        <v>23500.799999999999</v>
      </c>
      <c r="J10" s="4">
        <v>1816</v>
      </c>
      <c r="K10" s="6">
        <v>22129.920000000002</v>
      </c>
      <c r="L10" s="4">
        <v>104</v>
      </c>
      <c r="M10" s="6">
        <v>1370.8799999999974</v>
      </c>
      <c r="N10" s="6">
        <f t="shared" si="0"/>
        <v>0</v>
      </c>
      <c r="O10" s="3">
        <v>-32</v>
      </c>
      <c r="P10" s="4">
        <v>-32</v>
      </c>
      <c r="Q10" s="6">
        <f t="shared" si="1"/>
        <v>-391.68</v>
      </c>
      <c r="R10" s="6">
        <f t="shared" si="2"/>
        <v>0</v>
      </c>
      <c r="S10" s="4">
        <f t="shared" si="3"/>
        <v>32</v>
      </c>
      <c r="T10" s="6">
        <f t="shared" si="4"/>
        <v>391.68</v>
      </c>
      <c r="U10" s="4">
        <f t="shared" si="5"/>
        <v>-136</v>
      </c>
      <c r="V10" s="6">
        <f t="shared" si="6"/>
        <v>-1762.5599999999974</v>
      </c>
      <c r="W10" s="6">
        <v>9987.84</v>
      </c>
      <c r="X10" s="6">
        <f t="shared" si="7"/>
        <v>9188.8127999999997</v>
      </c>
      <c r="Y10" s="6">
        <v>12142.079999999998</v>
      </c>
      <c r="Z10" s="6">
        <f t="shared" si="8"/>
        <v>11170.713599999999</v>
      </c>
      <c r="AA10" s="6">
        <f t="shared" si="9"/>
        <v>0</v>
      </c>
      <c r="AB10" s="3" t="s">
        <v>176</v>
      </c>
      <c r="AC10" s="3" t="s">
        <v>177</v>
      </c>
      <c r="AD10" s="3" t="s">
        <v>178</v>
      </c>
      <c r="AE10" s="3" t="s">
        <v>179</v>
      </c>
      <c r="AF10" s="3" t="s">
        <v>180</v>
      </c>
    </row>
    <row r="11" spans="1:32" ht="40.5">
      <c r="A11" s="3" t="s">
        <v>143</v>
      </c>
      <c r="B11" s="3" t="s">
        <v>112</v>
      </c>
      <c r="C11" s="3" t="s">
        <v>181</v>
      </c>
      <c r="D11" s="3" t="s">
        <v>182</v>
      </c>
      <c r="E11" s="3" t="s">
        <v>74</v>
      </c>
      <c r="F11" s="3" t="s">
        <v>105</v>
      </c>
      <c r="G11" s="4">
        <v>1920</v>
      </c>
      <c r="H11" s="5">
        <v>12.24</v>
      </c>
      <c r="I11" s="6">
        <v>23500.799999999999</v>
      </c>
      <c r="J11" s="4">
        <v>1816</v>
      </c>
      <c r="K11" s="6">
        <v>22129.920000000002</v>
      </c>
      <c r="L11" s="4">
        <v>104</v>
      </c>
      <c r="M11" s="6">
        <v>1370.8799999999974</v>
      </c>
      <c r="N11" s="6">
        <f t="shared" si="0"/>
        <v>0</v>
      </c>
      <c r="O11" s="3">
        <v>-64</v>
      </c>
      <c r="P11" s="4">
        <v>-64</v>
      </c>
      <c r="Q11" s="6">
        <f t="shared" si="1"/>
        <v>-783.36</v>
      </c>
      <c r="R11" s="6">
        <f t="shared" si="2"/>
        <v>0</v>
      </c>
      <c r="S11" s="4">
        <f t="shared" si="3"/>
        <v>64</v>
      </c>
      <c r="T11" s="6">
        <f t="shared" si="4"/>
        <v>783.36</v>
      </c>
      <c r="U11" s="4">
        <f t="shared" si="5"/>
        <v>-168</v>
      </c>
      <c r="V11" s="6">
        <f t="shared" si="6"/>
        <v>-2154.2399999999975</v>
      </c>
      <c r="W11" s="6">
        <v>9987.84</v>
      </c>
      <c r="X11" s="6">
        <f t="shared" si="7"/>
        <v>9188.8127999999997</v>
      </c>
      <c r="Y11" s="6">
        <v>12142.079999999998</v>
      </c>
      <c r="Z11" s="6">
        <f t="shared" si="8"/>
        <v>11170.713599999999</v>
      </c>
      <c r="AA11" s="6">
        <f t="shared" si="9"/>
        <v>0</v>
      </c>
      <c r="AB11" s="3" t="s">
        <v>172</v>
      </c>
      <c r="AC11" s="3" t="s">
        <v>108</v>
      </c>
      <c r="AD11" s="3" t="s">
        <v>183</v>
      </c>
      <c r="AE11" s="3" t="s">
        <v>110</v>
      </c>
      <c r="AF11" s="3" t="s">
        <v>184</v>
      </c>
    </row>
    <row r="12" spans="1:32" ht="40.5">
      <c r="A12" s="3" t="s">
        <v>143</v>
      </c>
      <c r="B12" s="3" t="s">
        <v>117</v>
      </c>
      <c r="C12" s="3" t="s">
        <v>63</v>
      </c>
      <c r="D12" s="3" t="s">
        <v>185</v>
      </c>
      <c r="E12" s="3" t="s">
        <v>55</v>
      </c>
      <c r="F12" s="3" t="s">
        <v>96</v>
      </c>
      <c r="G12" s="4">
        <v>960</v>
      </c>
      <c r="H12" s="5">
        <v>12.24</v>
      </c>
      <c r="I12" s="6">
        <v>11750.4</v>
      </c>
      <c r="J12" s="4">
        <v>1344</v>
      </c>
      <c r="K12" s="6">
        <v>16352.639999999998</v>
      </c>
      <c r="L12" s="4">
        <v>-384</v>
      </c>
      <c r="M12" s="6">
        <v>-4602.239999999998</v>
      </c>
      <c r="N12" s="6">
        <f t="shared" si="0"/>
        <v>4602.239999999998</v>
      </c>
      <c r="O12" s="3">
        <v>-8</v>
      </c>
      <c r="P12" s="4">
        <v>-8</v>
      </c>
      <c r="Q12" s="6">
        <f t="shared" si="1"/>
        <v>-97.92</v>
      </c>
      <c r="R12" s="6">
        <f t="shared" si="2"/>
        <v>0</v>
      </c>
      <c r="S12" s="4">
        <f t="shared" si="3"/>
        <v>8</v>
      </c>
      <c r="T12" s="6">
        <f t="shared" si="4"/>
        <v>97.92</v>
      </c>
      <c r="U12" s="4">
        <f t="shared" si="5"/>
        <v>376</v>
      </c>
      <c r="V12" s="6">
        <f t="shared" si="6"/>
        <v>4504.3199999999979</v>
      </c>
      <c r="W12" s="6">
        <v>4210.5599999999995</v>
      </c>
      <c r="X12" s="6">
        <f t="shared" si="7"/>
        <v>3873.7151999999996</v>
      </c>
      <c r="Y12" s="6">
        <v>12142.079999999998</v>
      </c>
      <c r="Z12" s="6">
        <f t="shared" si="8"/>
        <v>11170.713599999999</v>
      </c>
      <c r="AA12" s="6">
        <f t="shared" si="9"/>
        <v>0</v>
      </c>
      <c r="AB12" s="3" t="s">
        <v>186</v>
      </c>
      <c r="AC12" s="3" t="s">
        <v>187</v>
      </c>
      <c r="AD12" s="3" t="s">
        <v>188</v>
      </c>
      <c r="AE12" s="3" t="s">
        <v>179</v>
      </c>
      <c r="AF12" s="3" t="s">
        <v>189</v>
      </c>
    </row>
  </sheetData>
  <conditionalFormatting sqref="F2:F12">
    <cfRule type="expression" dxfId="7" priority="4">
      <formula>ISNUMBER(SEARCH("PREČERPANÉ",F2))</formula>
    </cfRule>
    <cfRule type="expression" dxfId="6" priority="5">
      <formula>ISNUMBER(SEARCH("NEOBSADEN",F2))</formula>
    </cfRule>
  </conditionalFormatting>
  <conditionalFormatting sqref="N2:N12">
    <cfRule type="cellIs" dxfId="5" priority="2" operator="greaterThan">
      <formula>0</formula>
    </cfRule>
  </conditionalFormatting>
  <conditionalFormatting sqref="R2:R12">
    <cfRule type="cellIs" dxfId="4" priority="3" operator="greaterThan">
      <formula>0</formula>
    </cfRule>
  </conditionalFormatting>
  <conditionalFormatting sqref="T2:T12">
    <cfRule type="cellIs" dxfId="3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workbookViewId="0"/>
  </sheetViews>
  <sheetFormatPr defaultRowHeight="13.5"/>
  <cols>
    <col min="1" max="1" width="18" customWidth="1"/>
    <col min="2" max="3" width="16" customWidth="1"/>
    <col min="4" max="7" width="17" customWidth="1"/>
    <col min="8" max="10" width="18" customWidth="1"/>
    <col min="11" max="12" width="16" customWidth="1"/>
    <col min="13" max="13" width="18" customWidth="1"/>
    <col min="14" max="14" width="48" customWidth="1"/>
  </cols>
  <sheetData>
    <row r="1" spans="1:14" ht="20.65">
      <c r="A1" s="9" t="s">
        <v>190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3.9">
      <c r="A2" s="10" t="s">
        <v>191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1:14" ht="27.75">
      <c r="A4" s="1" t="s">
        <v>0</v>
      </c>
      <c r="B4" s="1" t="s">
        <v>192</v>
      </c>
      <c r="C4" s="1" t="s">
        <v>193</v>
      </c>
      <c r="D4" s="1" t="s">
        <v>194</v>
      </c>
      <c r="E4" s="1" t="s">
        <v>10</v>
      </c>
      <c r="F4" s="1" t="s">
        <v>12</v>
      </c>
      <c r="G4" s="1" t="s">
        <v>13</v>
      </c>
      <c r="H4" s="1" t="s">
        <v>17</v>
      </c>
      <c r="I4" s="1" t="s">
        <v>19</v>
      </c>
      <c r="J4" s="1" t="s">
        <v>195</v>
      </c>
      <c r="K4" s="1" t="s">
        <v>23</v>
      </c>
      <c r="L4" s="1" t="s">
        <v>25</v>
      </c>
      <c r="M4" s="1" t="s">
        <v>26</v>
      </c>
      <c r="N4" s="1" t="s">
        <v>196</v>
      </c>
    </row>
    <row r="5" spans="1:14">
      <c r="A5" t="s">
        <v>197</v>
      </c>
      <c r="B5">
        <f>COUNTA('01_DYU6_zamestnanci'!$D$2:$D$15)</f>
        <v>14</v>
      </c>
      <c r="C5">
        <v>12</v>
      </c>
      <c r="D5" s="7">
        <f>SUM('01_DYU6_zamestnanci'!$I$2:$I$15)</f>
        <v>307254.39999999997</v>
      </c>
      <c r="E5" s="7">
        <f>SUM('01_DYU6_zamestnanci'!$K$2:$K$15)</f>
        <v>202698.15999999995</v>
      </c>
      <c r="F5" s="7">
        <f>SUM('01_DYU6_zamestnanci'!$M$2:$M$15)</f>
        <v>104556.24000000003</v>
      </c>
      <c r="G5" s="7">
        <f>SUM('01_DYU6_zamestnanci'!$N$2:$N$15)</f>
        <v>9272.1599999999962</v>
      </c>
      <c r="H5" s="7">
        <f>SUM('01_DYU6_zamestnanci'!$R$2:$R$15)</f>
        <v>89495.98000000001</v>
      </c>
      <c r="I5" s="7">
        <f>SUM('01_DYU6_zamestnanci'!$T$2:$T$15)</f>
        <v>4142.88</v>
      </c>
      <c r="J5" s="7">
        <f>H5-I5</f>
        <v>85353.1</v>
      </c>
      <c r="K5" s="7">
        <f>SUM('01_DYU6_zamestnanci'!$X$2:$X$15)</f>
        <v>71840.371199999994</v>
      </c>
      <c r="L5" s="7">
        <f>SUM('01_DYU6_zamestnanci'!$Z$2:$Z$15)</f>
        <v>114641.93600000002</v>
      </c>
      <c r="M5" s="7">
        <f>SUM('01_DYU6_zamestnanci'!$AA$2:$AA$15)</f>
        <v>82336.301600000006</v>
      </c>
      <c r="N5" t="s">
        <v>198</v>
      </c>
    </row>
    <row r="6" spans="1:14">
      <c r="A6" t="s">
        <v>199</v>
      </c>
      <c r="B6">
        <f>COUNTA('02_DXX8_zamestnanci'!$D$2:$D$12)</f>
        <v>11</v>
      </c>
      <c r="C6">
        <v>4</v>
      </c>
      <c r="D6" s="7">
        <f>SUM('02_DXX8_zamestnanci'!$I$2:$I$12)</f>
        <v>160320.00000000003</v>
      </c>
      <c r="E6" s="7">
        <f>SUM('02_DXX8_zamestnanci'!$K$2:$K$12)</f>
        <v>90478.079999999987</v>
      </c>
      <c r="F6" s="7">
        <f>SUM('02_DXX8_zamestnanci'!$M$2:$M$12)</f>
        <v>69841.920000000042</v>
      </c>
      <c r="G6" s="7">
        <f>SUM('02_DXX8_zamestnanci'!$N$2:$N$12)</f>
        <v>4602.239999999998</v>
      </c>
      <c r="H6" s="7">
        <f>SUM('02_DXX8_zamestnanci'!$R$2:$R$12)</f>
        <v>68887.200000000012</v>
      </c>
      <c r="I6" s="7">
        <f>SUM('02_DXX8_zamestnanci'!$T$2:$T$12)</f>
        <v>3451.6800000000003</v>
      </c>
      <c r="J6" s="7">
        <f>H6-I6</f>
        <v>65435.520000000011</v>
      </c>
      <c r="K6" s="7">
        <f>SUM('02_DXX8_zamestnanci'!$X$2:$X$12)</f>
        <v>32971.6224</v>
      </c>
      <c r="L6" s="7">
        <f>SUM('02_DXX8_zamestnanci'!$Z$2:$Z$12)</f>
        <v>50268.211200000005</v>
      </c>
      <c r="M6" s="7">
        <f>SUM('02_DXX8_zamestnanci'!$AA$2:$AA$12)</f>
        <v>63376.224000000002</v>
      </c>
      <c r="N6" t="s">
        <v>200</v>
      </c>
    </row>
    <row r="7" spans="1:14">
      <c r="A7" t="s">
        <v>201</v>
      </c>
      <c r="B7">
        <f>SUM(B5:B6)</f>
        <v>25</v>
      </c>
      <c r="C7">
        <v>16</v>
      </c>
      <c r="D7" s="7">
        <f t="shared" ref="D7:M7" si="0">SUM(D5:D6)</f>
        <v>467574.4</v>
      </c>
      <c r="E7" s="7">
        <f t="shared" si="0"/>
        <v>293176.23999999993</v>
      </c>
      <c r="F7" s="7">
        <f t="shared" si="0"/>
        <v>174398.16000000009</v>
      </c>
      <c r="G7" s="7">
        <f t="shared" si="0"/>
        <v>13874.399999999994</v>
      </c>
      <c r="H7" s="7">
        <f t="shared" si="0"/>
        <v>158383.18000000002</v>
      </c>
      <c r="I7" s="7">
        <f t="shared" si="0"/>
        <v>7594.56</v>
      </c>
      <c r="J7" s="7">
        <f t="shared" si="0"/>
        <v>150788.62000000002</v>
      </c>
      <c r="K7" s="7">
        <f t="shared" si="0"/>
        <v>104811.99359999999</v>
      </c>
      <c r="L7" s="7">
        <f t="shared" si="0"/>
        <v>164910.14720000001</v>
      </c>
      <c r="M7" s="7">
        <f t="shared" si="0"/>
        <v>145712.52559999999</v>
      </c>
    </row>
    <row r="9" spans="1:14">
      <c r="A9" t="s">
        <v>202</v>
      </c>
    </row>
    <row r="10" spans="1:14" ht="27.75">
      <c r="A10" s="1" t="s">
        <v>0</v>
      </c>
      <c r="B10" s="1" t="s">
        <v>2</v>
      </c>
      <c r="C10" s="1" t="s">
        <v>3</v>
      </c>
      <c r="D10" s="1" t="s">
        <v>18</v>
      </c>
      <c r="E10" s="1" t="s">
        <v>19</v>
      </c>
      <c r="F10" s="1" t="s">
        <v>27</v>
      </c>
    </row>
    <row r="11" spans="1:14">
      <c r="A11" t="s">
        <v>32</v>
      </c>
      <c r="B11" t="s">
        <v>44</v>
      </c>
      <c r="C11" t="s">
        <v>45</v>
      </c>
      <c r="D11" s="8">
        <v>16</v>
      </c>
      <c r="E11" s="7">
        <v>197.28</v>
      </c>
      <c r="F11" t="s">
        <v>47</v>
      </c>
    </row>
    <row r="12" spans="1:14">
      <c r="A12" t="s">
        <v>32</v>
      </c>
      <c r="B12" t="s">
        <v>44</v>
      </c>
      <c r="C12" t="s">
        <v>95</v>
      </c>
      <c r="D12" s="8">
        <v>16</v>
      </c>
      <c r="E12" s="7">
        <v>197.28</v>
      </c>
      <c r="F12" t="s">
        <v>97</v>
      </c>
    </row>
    <row r="13" spans="1:14">
      <c r="A13" t="s">
        <v>32</v>
      </c>
      <c r="B13" t="s">
        <v>103</v>
      </c>
      <c r="C13" t="s">
        <v>104</v>
      </c>
      <c r="D13" s="8">
        <v>56</v>
      </c>
      <c r="E13" s="7">
        <v>690.48</v>
      </c>
      <c r="F13" t="s">
        <v>107</v>
      </c>
    </row>
    <row r="14" spans="1:14">
      <c r="A14" t="s">
        <v>32</v>
      </c>
      <c r="B14" t="s">
        <v>125</v>
      </c>
      <c r="C14" t="s">
        <v>126</v>
      </c>
      <c r="D14" s="8">
        <v>56</v>
      </c>
      <c r="E14" s="7">
        <v>690.48</v>
      </c>
      <c r="F14" t="s">
        <v>107</v>
      </c>
    </row>
    <row r="15" spans="1:14">
      <c r="A15" t="s">
        <v>32</v>
      </c>
      <c r="B15" t="s">
        <v>139</v>
      </c>
      <c r="C15" t="s">
        <v>140</v>
      </c>
      <c r="D15" s="8">
        <v>192</v>
      </c>
      <c r="E15" s="7">
        <v>2367.36</v>
      </c>
      <c r="F15" t="s">
        <v>107</v>
      </c>
    </row>
    <row r="16" spans="1:14">
      <c r="A16" t="s">
        <v>143</v>
      </c>
      <c r="B16" t="s">
        <v>170</v>
      </c>
      <c r="C16" t="s">
        <v>171</v>
      </c>
      <c r="D16" s="8">
        <v>178</v>
      </c>
      <c r="E16" s="7">
        <v>2178.7200000000003</v>
      </c>
      <c r="F16" t="s">
        <v>172</v>
      </c>
    </row>
    <row r="17" spans="1:6">
      <c r="A17" t="s">
        <v>143</v>
      </c>
      <c r="B17" t="s">
        <v>130</v>
      </c>
      <c r="C17" t="s">
        <v>175</v>
      </c>
      <c r="D17" s="8">
        <v>32</v>
      </c>
      <c r="E17" s="7">
        <v>391.68</v>
      </c>
      <c r="F17" t="s">
        <v>176</v>
      </c>
    </row>
    <row r="18" spans="1:6">
      <c r="A18" t="s">
        <v>143</v>
      </c>
      <c r="B18" t="s">
        <v>181</v>
      </c>
      <c r="C18" t="s">
        <v>182</v>
      </c>
      <c r="D18" s="8">
        <v>64</v>
      </c>
      <c r="E18" s="7">
        <v>783.36</v>
      </c>
      <c r="F18" t="s">
        <v>172</v>
      </c>
    </row>
    <row r="19" spans="1:6">
      <c r="A19" t="s">
        <v>143</v>
      </c>
      <c r="B19" t="s">
        <v>63</v>
      </c>
      <c r="C19" t="s">
        <v>185</v>
      </c>
      <c r="D19" s="8">
        <v>8</v>
      </c>
      <c r="E19" s="7">
        <v>97.92</v>
      </c>
      <c r="F19" t="s">
        <v>186</v>
      </c>
    </row>
    <row r="21" spans="1:6">
      <c r="A21" t="s">
        <v>203</v>
      </c>
    </row>
    <row r="22" spans="1:6">
      <c r="A22" t="s">
        <v>0</v>
      </c>
      <c r="B22" t="s">
        <v>204</v>
      </c>
      <c r="C22" t="s">
        <v>3</v>
      </c>
      <c r="D22" t="s">
        <v>205</v>
      </c>
      <c r="E22" t="s">
        <v>17</v>
      </c>
      <c r="F22" t="s">
        <v>206</v>
      </c>
    </row>
    <row r="23" spans="1:6">
      <c r="A23" t="s">
        <v>32</v>
      </c>
      <c r="B23" t="s">
        <v>34</v>
      </c>
      <c r="C23" t="s">
        <v>35</v>
      </c>
      <c r="D23" s="8">
        <v>960</v>
      </c>
      <c r="E23" s="7">
        <v>11836.8</v>
      </c>
      <c r="F23" t="s">
        <v>38</v>
      </c>
    </row>
    <row r="24" spans="1:6">
      <c r="A24" t="s">
        <v>32</v>
      </c>
      <c r="B24" t="s">
        <v>63</v>
      </c>
      <c r="C24" t="s">
        <v>64</v>
      </c>
      <c r="D24" s="8">
        <v>0</v>
      </c>
      <c r="E24" s="7">
        <v>0</v>
      </c>
      <c r="F24" t="s">
        <v>67</v>
      </c>
    </row>
    <row r="25" spans="1:6">
      <c r="A25" t="s">
        <v>143</v>
      </c>
      <c r="B25" t="s">
        <v>144</v>
      </c>
      <c r="C25" t="s">
        <v>145</v>
      </c>
      <c r="D25" s="8">
        <v>3840</v>
      </c>
      <c r="E25" s="7">
        <v>46732.800000000003</v>
      </c>
      <c r="F25" t="s">
        <v>146</v>
      </c>
    </row>
    <row r="26" spans="1:6">
      <c r="A26" t="s">
        <v>143</v>
      </c>
      <c r="B26" t="s">
        <v>150</v>
      </c>
      <c r="C26" t="s">
        <v>151</v>
      </c>
      <c r="D26" s="8">
        <v>320</v>
      </c>
      <c r="E26" s="7">
        <v>3916.8</v>
      </c>
      <c r="F26" t="s">
        <v>154</v>
      </c>
    </row>
    <row r="27" spans="1:6">
      <c r="A27" t="s">
        <v>143</v>
      </c>
      <c r="B27" t="s">
        <v>150</v>
      </c>
      <c r="C27" t="s">
        <v>158</v>
      </c>
      <c r="D27" s="8">
        <v>320</v>
      </c>
      <c r="E27" s="7">
        <v>3916.8</v>
      </c>
      <c r="F27" t="s">
        <v>154</v>
      </c>
    </row>
    <row r="28" spans="1:6">
      <c r="A28" t="s">
        <v>143</v>
      </c>
      <c r="B28" t="s">
        <v>150</v>
      </c>
      <c r="C28" t="s">
        <v>160</v>
      </c>
      <c r="D28" s="8">
        <v>320</v>
      </c>
      <c r="E28" s="7">
        <v>3916.8</v>
      </c>
      <c r="F28" t="s">
        <v>154</v>
      </c>
    </row>
    <row r="29" spans="1:6">
      <c r="A29" t="s">
        <v>143</v>
      </c>
      <c r="B29" t="s">
        <v>150</v>
      </c>
      <c r="C29" t="s">
        <v>162</v>
      </c>
      <c r="D29" s="8">
        <v>320</v>
      </c>
      <c r="E29" s="7">
        <v>3916.8</v>
      </c>
      <c r="F29" t="s">
        <v>154</v>
      </c>
    </row>
    <row r="30" spans="1:6">
      <c r="A30" t="s">
        <v>143</v>
      </c>
      <c r="B30" t="s">
        <v>150</v>
      </c>
      <c r="C30" t="s">
        <v>164</v>
      </c>
      <c r="D30" s="8">
        <v>320</v>
      </c>
      <c r="E30" s="7">
        <v>3916.8</v>
      </c>
      <c r="F30" t="s">
        <v>154</v>
      </c>
    </row>
    <row r="31" spans="1:6">
      <c r="A31" t="s">
        <v>143</v>
      </c>
      <c r="B31" t="s">
        <v>63</v>
      </c>
      <c r="C31" t="s">
        <v>185</v>
      </c>
      <c r="D31" s="8">
        <v>-8</v>
      </c>
      <c r="E31" s="7">
        <v>0</v>
      </c>
      <c r="F31" t="s">
        <v>186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/>
  </sheetViews>
  <sheetFormatPr defaultRowHeight="13.5"/>
  <cols>
    <col min="1" max="1" width="12" customWidth="1"/>
    <col min="2" max="2" width="28" customWidth="1"/>
    <col min="3" max="3" width="42" customWidth="1"/>
    <col min="4" max="4" width="50" customWidth="1"/>
    <col min="5" max="5" width="26" customWidth="1"/>
    <col min="6" max="6" width="12" customWidth="1"/>
    <col min="7" max="7" width="15" customWidth="1"/>
    <col min="8" max="8" width="48" customWidth="1"/>
    <col min="9" max="9" width="50" customWidth="1"/>
  </cols>
  <sheetData>
    <row r="1" spans="1:9" ht="21" customHeight="1">
      <c r="A1" s="2" t="s">
        <v>0</v>
      </c>
      <c r="B1" s="2" t="s">
        <v>2</v>
      </c>
      <c r="C1" s="2" t="s">
        <v>207</v>
      </c>
      <c r="D1" s="2" t="s">
        <v>208</v>
      </c>
      <c r="E1" s="2" t="s">
        <v>209</v>
      </c>
      <c r="F1" s="2" t="s">
        <v>210</v>
      </c>
      <c r="G1" s="2" t="s">
        <v>211</v>
      </c>
      <c r="H1" s="2" t="s">
        <v>27</v>
      </c>
      <c r="I1" s="2" t="s">
        <v>212</v>
      </c>
    </row>
    <row r="2" spans="1:9" ht="27">
      <c r="A2" s="3" t="s">
        <v>32</v>
      </c>
      <c r="B2" s="3" t="s">
        <v>34</v>
      </c>
      <c r="C2" s="3" t="s">
        <v>35</v>
      </c>
      <c r="D2" s="3" t="s">
        <v>39</v>
      </c>
      <c r="E2" s="3" t="s">
        <v>37</v>
      </c>
      <c r="F2" s="4">
        <v>960</v>
      </c>
      <c r="G2" s="6">
        <v>0</v>
      </c>
      <c r="H2" s="3" t="s">
        <v>38</v>
      </c>
      <c r="I2" s="3" t="s">
        <v>41</v>
      </c>
    </row>
    <row r="3" spans="1:9" ht="40.5">
      <c r="A3" s="3" t="s">
        <v>32</v>
      </c>
      <c r="B3" s="3" t="s">
        <v>44</v>
      </c>
      <c r="C3" s="3" t="s">
        <v>45</v>
      </c>
      <c r="D3" s="3" t="s">
        <v>48</v>
      </c>
      <c r="E3" s="3" t="s">
        <v>46</v>
      </c>
      <c r="F3" s="4">
        <v>-16</v>
      </c>
      <c r="G3" s="6">
        <v>197.28</v>
      </c>
      <c r="H3" s="3" t="s">
        <v>47</v>
      </c>
      <c r="I3" s="3" t="s">
        <v>50</v>
      </c>
    </row>
    <row r="4" spans="1:9" ht="27">
      <c r="A4" s="3" t="s">
        <v>32</v>
      </c>
      <c r="B4" s="3" t="s">
        <v>53</v>
      </c>
      <c r="C4" s="3" t="s">
        <v>54</v>
      </c>
      <c r="D4" s="3" t="s">
        <v>58</v>
      </c>
      <c r="E4" s="3" t="s">
        <v>56</v>
      </c>
      <c r="F4" s="4">
        <v>1248</v>
      </c>
      <c r="G4" s="6">
        <v>0</v>
      </c>
      <c r="H4" s="3" t="s">
        <v>57</v>
      </c>
      <c r="I4" s="3" t="s">
        <v>60</v>
      </c>
    </row>
    <row r="5" spans="1:9" ht="27">
      <c r="A5" s="3" t="s">
        <v>32</v>
      </c>
      <c r="B5" s="3" t="s">
        <v>63</v>
      </c>
      <c r="C5" s="3" t="s">
        <v>64</v>
      </c>
      <c r="D5" s="3"/>
      <c r="E5" s="3" t="s">
        <v>65</v>
      </c>
      <c r="F5" s="4">
        <v>0</v>
      </c>
      <c r="G5" s="6">
        <v>0</v>
      </c>
      <c r="H5" s="3" t="s">
        <v>67</v>
      </c>
      <c r="I5" s="3" t="s">
        <v>63</v>
      </c>
    </row>
    <row r="6" spans="1:9" ht="40.5">
      <c r="A6" s="3" t="s">
        <v>32</v>
      </c>
      <c r="B6" s="3" t="s">
        <v>72</v>
      </c>
      <c r="C6" s="3" t="s">
        <v>73</v>
      </c>
      <c r="D6" s="3"/>
      <c r="E6" s="3" t="s">
        <v>56</v>
      </c>
      <c r="F6" s="4">
        <v>1808</v>
      </c>
      <c r="G6" s="6">
        <v>0</v>
      </c>
      <c r="H6" s="3" t="s">
        <v>75</v>
      </c>
      <c r="I6" s="3" t="s">
        <v>78</v>
      </c>
    </row>
    <row r="7" spans="1:9" ht="27">
      <c r="A7" s="3" t="s">
        <v>32</v>
      </c>
      <c r="B7" s="3" t="s">
        <v>44</v>
      </c>
      <c r="C7" s="3" t="s">
        <v>95</v>
      </c>
      <c r="D7" s="3" t="s">
        <v>98</v>
      </c>
      <c r="E7" s="3" t="s">
        <v>96</v>
      </c>
      <c r="F7" s="4">
        <v>-16</v>
      </c>
      <c r="G7" s="6">
        <v>197.28</v>
      </c>
      <c r="H7" s="3" t="s">
        <v>97</v>
      </c>
      <c r="I7" s="3" t="s">
        <v>100</v>
      </c>
    </row>
    <row r="8" spans="1:9" ht="13.9">
      <c r="A8" s="3" t="s">
        <v>32</v>
      </c>
      <c r="B8" s="3" t="s">
        <v>103</v>
      </c>
      <c r="C8" s="3" t="s">
        <v>104</v>
      </c>
      <c r="D8" s="3"/>
      <c r="E8" s="3" t="s">
        <v>105</v>
      </c>
      <c r="F8" s="4">
        <v>-56</v>
      </c>
      <c r="G8" s="6">
        <v>690.48</v>
      </c>
      <c r="H8" s="3" t="s">
        <v>107</v>
      </c>
      <c r="I8" s="3" t="s">
        <v>110</v>
      </c>
    </row>
    <row r="9" spans="1:9" ht="27">
      <c r="A9" s="3" t="s">
        <v>32</v>
      </c>
      <c r="B9" s="3" t="s">
        <v>53</v>
      </c>
      <c r="C9" s="3" t="s">
        <v>118</v>
      </c>
      <c r="D9" s="3" t="s">
        <v>120</v>
      </c>
      <c r="E9" s="3" t="s">
        <v>65</v>
      </c>
      <c r="F9" s="4">
        <v>0</v>
      </c>
      <c r="G9" s="6">
        <v>0</v>
      </c>
      <c r="H9" s="3" t="s">
        <v>119</v>
      </c>
      <c r="I9" s="3" t="s">
        <v>122</v>
      </c>
    </row>
    <row r="10" spans="1:9" ht="13.9">
      <c r="A10" s="3" t="s">
        <v>32</v>
      </c>
      <c r="B10" s="3" t="s">
        <v>125</v>
      </c>
      <c r="C10" s="3" t="s">
        <v>126</v>
      </c>
      <c r="D10" s="3"/>
      <c r="E10" s="3" t="s">
        <v>105</v>
      </c>
      <c r="F10" s="4">
        <v>-56</v>
      </c>
      <c r="G10" s="6">
        <v>690.48</v>
      </c>
      <c r="H10" s="3" t="s">
        <v>107</v>
      </c>
      <c r="I10" s="3" t="s">
        <v>110</v>
      </c>
    </row>
    <row r="11" spans="1:9" ht="27">
      <c r="A11" s="3" t="s">
        <v>32</v>
      </c>
      <c r="B11" s="3" t="s">
        <v>130</v>
      </c>
      <c r="C11" s="3" t="s">
        <v>131</v>
      </c>
      <c r="D11" s="3" t="s">
        <v>134</v>
      </c>
      <c r="E11" s="3" t="s">
        <v>56</v>
      </c>
      <c r="F11" s="4">
        <v>1256</v>
      </c>
      <c r="G11" s="6">
        <v>0</v>
      </c>
      <c r="H11" s="3" t="s">
        <v>133</v>
      </c>
      <c r="I11" s="3" t="s">
        <v>136</v>
      </c>
    </row>
    <row r="12" spans="1:9" ht="27">
      <c r="A12" s="3" t="s">
        <v>32</v>
      </c>
      <c r="B12" s="3" t="s">
        <v>139</v>
      </c>
      <c r="C12" s="3" t="s">
        <v>140</v>
      </c>
      <c r="D12" s="3"/>
      <c r="E12" s="3" t="s">
        <v>105</v>
      </c>
      <c r="F12" s="4">
        <v>-192</v>
      </c>
      <c r="G12" s="6">
        <v>2367.36</v>
      </c>
      <c r="H12" s="3" t="s">
        <v>107</v>
      </c>
      <c r="I12" s="3" t="s">
        <v>110</v>
      </c>
    </row>
    <row r="13" spans="1:9" ht="27">
      <c r="A13" s="3" t="s">
        <v>143</v>
      </c>
      <c r="B13" s="3" t="s">
        <v>144</v>
      </c>
      <c r="C13" s="3" t="s">
        <v>145</v>
      </c>
      <c r="D13" s="3" t="s">
        <v>39</v>
      </c>
      <c r="E13" s="3" t="s">
        <v>37</v>
      </c>
      <c r="F13" s="4">
        <v>3840</v>
      </c>
      <c r="G13" s="6">
        <v>0</v>
      </c>
      <c r="H13" s="3" t="s">
        <v>146</v>
      </c>
      <c r="I13" s="3" t="s">
        <v>148</v>
      </c>
    </row>
    <row r="14" spans="1:9" ht="27">
      <c r="A14" s="3" t="s">
        <v>143</v>
      </c>
      <c r="B14" s="3" t="s">
        <v>150</v>
      </c>
      <c r="C14" s="3" t="s">
        <v>151</v>
      </c>
      <c r="D14" s="3"/>
      <c r="E14" s="3" t="s">
        <v>153</v>
      </c>
      <c r="F14" s="4">
        <v>320</v>
      </c>
      <c r="G14" s="6">
        <v>0</v>
      </c>
      <c r="H14" s="3" t="s">
        <v>154</v>
      </c>
      <c r="I14" s="3" t="s">
        <v>156</v>
      </c>
    </row>
    <row r="15" spans="1:9" ht="27">
      <c r="A15" s="3" t="s">
        <v>143</v>
      </c>
      <c r="B15" s="3" t="s">
        <v>150</v>
      </c>
      <c r="C15" s="3" t="s">
        <v>158</v>
      </c>
      <c r="D15" s="3"/>
      <c r="E15" s="3" t="s">
        <v>153</v>
      </c>
      <c r="F15" s="4">
        <v>320</v>
      </c>
      <c r="G15" s="6">
        <v>0</v>
      </c>
      <c r="H15" s="3" t="s">
        <v>154</v>
      </c>
      <c r="I15" s="3" t="s">
        <v>156</v>
      </c>
    </row>
    <row r="16" spans="1:9" ht="27">
      <c r="A16" s="3" t="s">
        <v>143</v>
      </c>
      <c r="B16" s="3" t="s">
        <v>150</v>
      </c>
      <c r="C16" s="3" t="s">
        <v>160</v>
      </c>
      <c r="D16" s="3"/>
      <c r="E16" s="3" t="s">
        <v>153</v>
      </c>
      <c r="F16" s="4">
        <v>320</v>
      </c>
      <c r="G16" s="6">
        <v>0</v>
      </c>
      <c r="H16" s="3" t="s">
        <v>154</v>
      </c>
      <c r="I16" s="3" t="s">
        <v>156</v>
      </c>
    </row>
    <row r="17" spans="1:9" ht="27">
      <c r="A17" s="3" t="s">
        <v>143</v>
      </c>
      <c r="B17" s="3" t="s">
        <v>150</v>
      </c>
      <c r="C17" s="3" t="s">
        <v>162</v>
      </c>
      <c r="D17" s="3"/>
      <c r="E17" s="3" t="s">
        <v>153</v>
      </c>
      <c r="F17" s="4">
        <v>320</v>
      </c>
      <c r="G17" s="6">
        <v>0</v>
      </c>
      <c r="H17" s="3" t="s">
        <v>154</v>
      </c>
      <c r="I17" s="3" t="s">
        <v>156</v>
      </c>
    </row>
    <row r="18" spans="1:9" ht="27">
      <c r="A18" s="3" t="s">
        <v>143</v>
      </c>
      <c r="B18" s="3" t="s">
        <v>150</v>
      </c>
      <c r="C18" s="3" t="s">
        <v>164</v>
      </c>
      <c r="D18" s="3"/>
      <c r="E18" s="3" t="s">
        <v>153</v>
      </c>
      <c r="F18" s="4">
        <v>320</v>
      </c>
      <c r="G18" s="6">
        <v>0</v>
      </c>
      <c r="H18" s="3" t="s">
        <v>154</v>
      </c>
      <c r="I18" s="3" t="s">
        <v>156</v>
      </c>
    </row>
    <row r="19" spans="1:9" ht="27">
      <c r="A19" s="3" t="s">
        <v>143</v>
      </c>
      <c r="B19" s="3" t="s">
        <v>170</v>
      </c>
      <c r="C19" s="3" t="s">
        <v>171</v>
      </c>
      <c r="D19" s="3"/>
      <c r="E19" s="3" t="s">
        <v>105</v>
      </c>
      <c r="F19" s="4">
        <v>-178</v>
      </c>
      <c r="G19" s="6">
        <v>2178.7200000000003</v>
      </c>
      <c r="H19" s="3" t="s">
        <v>172</v>
      </c>
      <c r="I19" s="3" t="s">
        <v>110</v>
      </c>
    </row>
    <row r="20" spans="1:9" ht="27">
      <c r="A20" s="3" t="s">
        <v>143</v>
      </c>
      <c r="B20" s="3" t="s">
        <v>130</v>
      </c>
      <c r="C20" s="3" t="s">
        <v>175</v>
      </c>
      <c r="D20" s="3" t="s">
        <v>177</v>
      </c>
      <c r="E20" s="3" t="s">
        <v>96</v>
      </c>
      <c r="F20" s="4">
        <v>-32</v>
      </c>
      <c r="G20" s="6">
        <v>391.68</v>
      </c>
      <c r="H20" s="3" t="s">
        <v>176</v>
      </c>
      <c r="I20" s="3" t="s">
        <v>179</v>
      </c>
    </row>
    <row r="21" spans="1:9" ht="13.9">
      <c r="A21" s="3" t="s">
        <v>143</v>
      </c>
      <c r="B21" s="3" t="s">
        <v>181</v>
      </c>
      <c r="C21" s="3" t="s">
        <v>182</v>
      </c>
      <c r="D21" s="3"/>
      <c r="E21" s="3" t="s">
        <v>105</v>
      </c>
      <c r="F21" s="4">
        <v>-64</v>
      </c>
      <c r="G21" s="6">
        <v>783.36</v>
      </c>
      <c r="H21" s="3" t="s">
        <v>172</v>
      </c>
      <c r="I21" s="3" t="s">
        <v>110</v>
      </c>
    </row>
    <row r="22" spans="1:9" ht="27">
      <c r="A22" s="3" t="s">
        <v>143</v>
      </c>
      <c r="B22" s="3" t="s">
        <v>63</v>
      </c>
      <c r="C22" s="3" t="s">
        <v>185</v>
      </c>
      <c r="D22" s="3"/>
      <c r="E22" s="3" t="s">
        <v>96</v>
      </c>
      <c r="F22" s="4">
        <v>-8</v>
      </c>
      <c r="G22" s="6">
        <v>97.92</v>
      </c>
      <c r="H22" s="3" t="s">
        <v>186</v>
      </c>
      <c r="I22" s="3" t="s">
        <v>179</v>
      </c>
    </row>
  </sheetData>
  <conditionalFormatting sqref="G2:G22">
    <cfRule type="cellIs" dxfId="2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/>
  </sheetViews>
  <sheetFormatPr defaultRowHeight="13.5"/>
  <cols>
    <col min="1" max="1" width="30" customWidth="1"/>
    <col min="2" max="2" width="12" customWidth="1"/>
    <col min="3" max="3" width="60" customWidth="1"/>
    <col min="4" max="7" width="16" customWidth="1"/>
    <col min="8" max="8" width="18" customWidth="1"/>
    <col min="9" max="10" width="60" customWidth="1"/>
  </cols>
  <sheetData>
    <row r="1" spans="1:10" ht="21" customHeight="1">
      <c r="A1" s="2" t="s">
        <v>2</v>
      </c>
      <c r="B1" s="2" t="s">
        <v>213</v>
      </c>
      <c r="C1" s="2" t="s">
        <v>214</v>
      </c>
      <c r="D1" s="2" t="s">
        <v>17</v>
      </c>
      <c r="E1" s="2" t="s">
        <v>19</v>
      </c>
      <c r="F1" s="2" t="s">
        <v>23</v>
      </c>
      <c r="G1" s="2" t="s">
        <v>25</v>
      </c>
      <c r="H1" s="2" t="s">
        <v>26</v>
      </c>
      <c r="I1" s="2" t="s">
        <v>215</v>
      </c>
      <c r="J1" s="2" t="s">
        <v>216</v>
      </c>
    </row>
    <row r="2" spans="1:10" ht="54">
      <c r="A2" s="3" t="s">
        <v>53</v>
      </c>
      <c r="B2" s="3" t="s">
        <v>32</v>
      </c>
      <c r="C2" s="3" t="s">
        <v>217</v>
      </c>
      <c r="D2" s="6">
        <f>SUMIF('01_DYU6_zamestnanci'!$C$2:$C$15,A2,'01_DYU6_zamestnanci'!$R$2:$R$15)+SUMIF('02_DXX8_zamestnanci'!$C$2:$C$12,A2,'02_DXX8_zamestnanci'!$R$2:$R$12)</f>
        <v>15275.52</v>
      </c>
      <c r="E2" s="6">
        <f>SUMIF('01_DYU6_zamestnanci'!$C$2:$C$15,A2,'01_DYU6_zamestnanci'!$T$2:$T$15)+SUMIF('02_DXX8_zamestnanci'!$C$2:$C$12,A2,'02_DXX8_zamestnanci'!$T$2:$T$12)</f>
        <v>0</v>
      </c>
      <c r="F2" s="6">
        <f>SUMIF('01_DYU6_zamestnanci'!$C$2:$C$15,A2,'01_DYU6_zamestnanci'!$X$2:$X$15)+SUMIF('02_DXX8_zamestnanci'!$C$2:$C$12,A2,'02_DXX8_zamestnanci'!$X$2:$X$12)</f>
        <v>13130.092799999999</v>
      </c>
      <c r="G2" s="6">
        <f>SUMIF('01_DYU6_zamestnanci'!$C$2:$C$15,A2,'01_DYU6_zamestnanci'!$Z$2:$Z$15)+SUMIF('02_DXX8_zamestnanci'!$C$2:$C$12,A2,'02_DXX8_zamestnanci'!$Z$2:$Z$12)</f>
        <v>13144.6656</v>
      </c>
      <c r="H2" s="6">
        <f>SUMIF('01_DYU6_zamestnanci'!$C$2:$C$15,A2,'01_DYU6_zamestnanci'!$AA$2:$AA$15)+SUMIF('02_DXX8_zamestnanci'!$C$2:$C$12,A2,'02_DXX8_zamestnanci'!$AA$2:$AA$12)</f>
        <v>14053.478400000002</v>
      </c>
      <c r="I2" s="3" t="s">
        <v>218</v>
      </c>
      <c r="J2" s="3" t="s">
        <v>219</v>
      </c>
    </row>
    <row r="3" spans="1:10" ht="27">
      <c r="A3" s="3" t="s">
        <v>103</v>
      </c>
      <c r="B3" s="3" t="s">
        <v>32</v>
      </c>
      <c r="C3" s="3" t="s">
        <v>220</v>
      </c>
      <c r="D3" s="6">
        <f>SUMIF('01_DYU6_zamestnanci'!$C$2:$C$15,A3,'01_DYU6_zamestnanci'!$R$2:$R$15)+SUMIF('02_DXX8_zamestnanci'!$C$2:$C$12,A3,'02_DXX8_zamestnanci'!$R$2:$R$12)</f>
        <v>0</v>
      </c>
      <c r="E3" s="6">
        <f>SUMIF('01_DYU6_zamestnanci'!$C$2:$C$15,A3,'01_DYU6_zamestnanci'!$T$2:$T$15)+SUMIF('02_DXX8_zamestnanci'!$C$2:$C$12,A3,'02_DXX8_zamestnanci'!$T$2:$T$12)</f>
        <v>690.48</v>
      </c>
      <c r="F3" s="6">
        <f>SUMIF('01_DYU6_zamestnanci'!$C$2:$C$15,A3,'01_DYU6_zamestnanci'!$X$2:$X$15)+SUMIF('02_DXX8_zamestnanci'!$C$2:$C$12,A3,'02_DXX8_zamestnanci'!$X$2:$X$12)</f>
        <v>9256.3775999999998</v>
      </c>
      <c r="G3" s="6">
        <f>SUMIF('01_DYU6_zamestnanci'!$C$2:$C$15,A3,'01_DYU6_zamestnanci'!$Z$2:$Z$15)+SUMIF('02_DXX8_zamestnanci'!$C$2:$C$12,A3,'02_DXX8_zamestnanci'!$Z$2:$Z$12)</f>
        <v>11252.851199999999</v>
      </c>
      <c r="H3" s="6">
        <f>SUMIF('01_DYU6_zamestnanci'!$C$2:$C$15,A3,'01_DYU6_zamestnanci'!$AA$2:$AA$15)+SUMIF('02_DXX8_zamestnanci'!$C$2:$C$12,A3,'02_DXX8_zamestnanci'!$AA$2:$AA$12)</f>
        <v>0</v>
      </c>
      <c r="I3" s="3" t="s">
        <v>107</v>
      </c>
      <c r="J3" s="3" t="s">
        <v>109</v>
      </c>
    </row>
    <row r="4" spans="1:10" ht="27">
      <c r="A4" s="3" t="s">
        <v>139</v>
      </c>
      <c r="B4" s="3" t="s">
        <v>32</v>
      </c>
      <c r="C4" s="3" t="s">
        <v>221</v>
      </c>
      <c r="D4" s="6">
        <f>SUMIF('01_DYU6_zamestnanci'!$C$2:$C$15,A4,'01_DYU6_zamestnanci'!$R$2:$R$15)+SUMIF('02_DXX8_zamestnanci'!$C$2:$C$12,A4,'02_DXX8_zamestnanci'!$R$2:$R$12)</f>
        <v>0</v>
      </c>
      <c r="E4" s="6">
        <f>SUMIF('01_DYU6_zamestnanci'!$C$2:$C$15,A4,'01_DYU6_zamestnanci'!$T$2:$T$15)+SUMIF('02_DXX8_zamestnanci'!$C$2:$C$12,A4,'02_DXX8_zamestnanci'!$T$2:$T$12)</f>
        <v>2367.36</v>
      </c>
      <c r="F4" s="6">
        <f>SUMIF('01_DYU6_zamestnanci'!$C$2:$C$15,A4,'01_DYU6_zamestnanci'!$X$2:$X$15)+SUMIF('02_DXX8_zamestnanci'!$C$2:$C$12,A4,'02_DXX8_zamestnanci'!$X$2:$X$12)</f>
        <v>3902.1983999999998</v>
      </c>
      <c r="G4" s="6">
        <f>SUMIF('01_DYU6_zamestnanci'!$C$2:$C$15,A4,'01_DYU6_zamestnanci'!$Z$2:$Z$15)+SUMIF('02_DXX8_zamestnanci'!$C$2:$C$12,A4,'02_DXX8_zamestnanci'!$Z$2:$Z$12)</f>
        <v>11252.851199999999</v>
      </c>
      <c r="H4" s="6">
        <f>SUMIF('01_DYU6_zamestnanci'!$C$2:$C$15,A4,'01_DYU6_zamestnanci'!$AA$2:$AA$15)+SUMIF('02_DXX8_zamestnanci'!$C$2:$C$12,A4,'02_DXX8_zamestnanci'!$AA$2:$AA$12)</f>
        <v>0</v>
      </c>
      <c r="I4" s="3" t="s">
        <v>107</v>
      </c>
      <c r="J4" s="3" t="s">
        <v>141</v>
      </c>
    </row>
    <row r="5" spans="1:10" ht="27">
      <c r="A5" s="3" t="s">
        <v>170</v>
      </c>
      <c r="B5" s="3" t="s">
        <v>143</v>
      </c>
      <c r="C5" s="3" t="s">
        <v>222</v>
      </c>
      <c r="D5" s="6">
        <f>SUMIF('01_DYU6_zamestnanci'!$C$2:$C$15,A5,'01_DYU6_zamestnanci'!$R$2:$R$15)+SUMIF('02_DXX8_zamestnanci'!$C$2:$C$12,A5,'02_DXX8_zamestnanci'!$R$2:$R$12)</f>
        <v>0</v>
      </c>
      <c r="E5" s="6">
        <f>SUMIF('01_DYU6_zamestnanci'!$C$2:$C$15,A5,'01_DYU6_zamestnanci'!$T$2:$T$15)+SUMIF('02_DXX8_zamestnanci'!$C$2:$C$12,A5,'02_DXX8_zamestnanci'!$T$2:$T$12)</f>
        <v>2178.7200000000003</v>
      </c>
      <c r="F5" s="6">
        <f>SUMIF('01_DYU6_zamestnanci'!$C$2:$C$15,A5,'01_DYU6_zamestnanci'!$X$2:$X$15)+SUMIF('02_DXX8_zamestnanci'!$C$2:$C$12,A5,'02_DXX8_zamestnanci'!$X$2:$X$12)</f>
        <v>7814.9952000000003</v>
      </c>
      <c r="G5" s="6">
        <f>SUMIF('01_DYU6_zamestnanci'!$C$2:$C$15,A5,'01_DYU6_zamestnanci'!$Z$2:$Z$15)+SUMIF('02_DXX8_zamestnanci'!$C$2:$C$12,A5,'02_DXX8_zamestnanci'!$Z$2:$Z$12)</f>
        <v>8378.0352000000003</v>
      </c>
      <c r="H5" s="6">
        <f>SUMIF('01_DYU6_zamestnanci'!$C$2:$C$15,A5,'01_DYU6_zamestnanci'!$AA$2:$AA$15)+SUMIF('02_DXX8_zamestnanci'!$C$2:$C$12,A5,'02_DXX8_zamestnanci'!$AA$2:$AA$12)</f>
        <v>0</v>
      </c>
      <c r="I5" s="3" t="s">
        <v>172</v>
      </c>
      <c r="J5" s="3" t="s">
        <v>173</v>
      </c>
    </row>
    <row r="6" spans="1:10" ht="54">
      <c r="A6" s="3" t="s">
        <v>44</v>
      </c>
      <c r="B6" s="3" t="s">
        <v>32</v>
      </c>
      <c r="C6" s="3" t="s">
        <v>223</v>
      </c>
      <c r="D6" s="6">
        <f>SUMIF('01_DYU6_zamestnanci'!$C$2:$C$15,A6,'01_DYU6_zamestnanci'!$R$2:$R$15)+SUMIF('02_DXX8_zamestnanci'!$C$2:$C$12,A6,'02_DXX8_zamestnanci'!$R$2:$R$12)</f>
        <v>0</v>
      </c>
      <c r="E6" s="6">
        <f>SUMIF('01_DYU6_zamestnanci'!$C$2:$C$15,A6,'01_DYU6_zamestnanci'!$T$2:$T$15)+SUMIF('02_DXX8_zamestnanci'!$C$2:$C$12,A6,'02_DXX8_zamestnanci'!$T$2:$T$12)</f>
        <v>394.56</v>
      </c>
      <c r="F6" s="6">
        <f>SUMIF('01_DYU6_zamestnanci'!$C$2:$C$15,A6,'01_DYU6_zamestnanci'!$X$2:$X$15)+SUMIF('02_DXX8_zamestnanci'!$C$2:$C$12,A6,'02_DXX8_zamestnanci'!$X$2:$X$12)</f>
        <v>13158.575999999999</v>
      </c>
      <c r="G6" s="6">
        <f>SUMIF('01_DYU6_zamestnanci'!$C$2:$C$15,A6,'01_DYU6_zamestnanci'!$Z$2:$Z$15)+SUMIF('02_DXX8_zamestnanci'!$C$2:$C$12,A6,'02_DXX8_zamestnanci'!$Z$2:$Z$12)</f>
        <v>17060.774399999998</v>
      </c>
      <c r="H6" s="6">
        <f>SUMIF('01_DYU6_zamestnanci'!$C$2:$C$15,A6,'01_DYU6_zamestnanci'!$AA$2:$AA$15)+SUMIF('02_DXX8_zamestnanci'!$C$2:$C$12,A6,'02_DXX8_zamestnanci'!$AA$2:$AA$12)</f>
        <v>0</v>
      </c>
      <c r="I6" s="3" t="s">
        <v>224</v>
      </c>
      <c r="J6" s="3" t="s">
        <v>225</v>
      </c>
    </row>
    <row r="7" spans="1:10" ht="27">
      <c r="A7" s="3" t="s">
        <v>181</v>
      </c>
      <c r="B7" s="3" t="s">
        <v>143</v>
      </c>
      <c r="C7" s="3" t="s">
        <v>226</v>
      </c>
      <c r="D7" s="6">
        <f>SUMIF('01_DYU6_zamestnanci'!$C$2:$C$15,A7,'01_DYU6_zamestnanci'!$R$2:$R$15)+SUMIF('02_DXX8_zamestnanci'!$C$2:$C$12,A7,'02_DXX8_zamestnanci'!$R$2:$R$12)</f>
        <v>0</v>
      </c>
      <c r="E7" s="6">
        <f>SUMIF('01_DYU6_zamestnanci'!$C$2:$C$15,A7,'01_DYU6_zamestnanci'!$T$2:$T$15)+SUMIF('02_DXX8_zamestnanci'!$C$2:$C$12,A7,'02_DXX8_zamestnanci'!$T$2:$T$12)</f>
        <v>783.36</v>
      </c>
      <c r="F7" s="6">
        <f>SUMIF('01_DYU6_zamestnanci'!$C$2:$C$15,A7,'01_DYU6_zamestnanci'!$X$2:$X$15)+SUMIF('02_DXX8_zamestnanci'!$C$2:$C$12,A7,'02_DXX8_zamestnanci'!$X$2:$X$12)</f>
        <v>9188.8127999999997</v>
      </c>
      <c r="G7" s="6">
        <f>SUMIF('01_DYU6_zamestnanci'!$C$2:$C$15,A7,'01_DYU6_zamestnanci'!$Z$2:$Z$15)+SUMIF('02_DXX8_zamestnanci'!$C$2:$C$12,A7,'02_DXX8_zamestnanci'!$Z$2:$Z$12)</f>
        <v>11170.713599999999</v>
      </c>
      <c r="H7" s="6">
        <f>SUMIF('01_DYU6_zamestnanci'!$C$2:$C$15,A7,'01_DYU6_zamestnanci'!$AA$2:$AA$15)+SUMIF('02_DXX8_zamestnanci'!$C$2:$C$12,A7,'02_DXX8_zamestnanci'!$AA$2:$AA$12)</f>
        <v>0</v>
      </c>
      <c r="I7" s="3" t="s">
        <v>172</v>
      </c>
      <c r="J7" s="3" t="s">
        <v>183</v>
      </c>
    </row>
    <row r="8" spans="1:10" ht="27">
      <c r="A8" s="3" t="s">
        <v>89</v>
      </c>
      <c r="B8" s="3" t="s">
        <v>32</v>
      </c>
      <c r="C8" s="3" t="s">
        <v>227</v>
      </c>
      <c r="D8" s="6">
        <f>SUMIF('01_DYU6_zamestnanci'!$C$2:$C$15,A8,'01_DYU6_zamestnanci'!$R$2:$R$15)+SUMIF('02_DXX8_zamestnanci'!$C$2:$C$12,A8,'02_DXX8_zamestnanci'!$R$2:$R$12)</f>
        <v>2071.44</v>
      </c>
      <c r="E8" s="6">
        <f>SUMIF('01_DYU6_zamestnanci'!$C$2:$C$15,A8,'01_DYU6_zamestnanci'!$T$2:$T$15)+SUMIF('02_DXX8_zamestnanci'!$C$2:$C$12,A8,'02_DXX8_zamestnanci'!$T$2:$T$12)</f>
        <v>0</v>
      </c>
      <c r="F8" s="6">
        <f>SUMIF('01_DYU6_zamestnanci'!$C$2:$C$15,A8,'01_DYU6_zamestnanci'!$X$2:$X$15)+SUMIF('02_DXX8_zamestnanci'!$C$2:$C$12,A8,'02_DXX8_zamestnanci'!$X$2:$X$12)</f>
        <v>5535.6768000000002</v>
      </c>
      <c r="G8" s="6">
        <f>SUMIF('01_DYU6_zamestnanci'!$C$2:$C$15,A8,'01_DYU6_zamestnanci'!$Z$2:$Z$15)+SUMIF('02_DXX8_zamestnanci'!$C$2:$C$12,A8,'02_DXX8_zamestnanci'!$Z$2:$Z$12)</f>
        <v>11252.851199999999</v>
      </c>
      <c r="H8" s="6">
        <f>SUMIF('01_DYU6_zamestnanci'!$C$2:$C$15,A8,'01_DYU6_zamestnanci'!$AA$2:$AA$15)+SUMIF('02_DXX8_zamestnanci'!$C$2:$C$12,A8,'02_DXX8_zamestnanci'!$AA$2:$AA$12)</f>
        <v>1905.7248000000002</v>
      </c>
      <c r="I8" s="3" t="s">
        <v>91</v>
      </c>
      <c r="J8" s="3" t="s">
        <v>92</v>
      </c>
    </row>
    <row r="9" spans="1:10" ht="40.5">
      <c r="A9" s="3" t="s">
        <v>81</v>
      </c>
      <c r="B9" s="3" t="s">
        <v>32</v>
      </c>
      <c r="C9" s="3" t="s">
        <v>228</v>
      </c>
      <c r="D9" s="6">
        <f>SUMIF('01_DYU6_zamestnanci'!$C$2:$C$15,A9,'01_DYU6_zamestnanci'!$R$2:$R$15)+SUMIF('02_DXX8_zamestnanci'!$C$2:$C$12,A9,'02_DXX8_zamestnanci'!$R$2:$R$12)</f>
        <v>27625.9</v>
      </c>
      <c r="E9" s="6">
        <f>SUMIF('01_DYU6_zamestnanci'!$C$2:$C$15,A9,'01_DYU6_zamestnanci'!$T$2:$T$15)+SUMIF('02_DXX8_zamestnanci'!$C$2:$C$12,A9,'02_DXX8_zamestnanci'!$T$2:$T$12)</f>
        <v>0</v>
      </c>
      <c r="F9" s="6">
        <f>SUMIF('01_DYU6_zamestnanci'!$C$2:$C$15,A9,'01_DYU6_zamestnanci'!$X$2:$X$15)+SUMIF('02_DXX8_zamestnanci'!$C$2:$C$12,A9,'02_DXX8_zamestnanci'!$X$2:$X$12)</f>
        <v>0</v>
      </c>
      <c r="G9" s="6">
        <f>SUMIF('01_DYU6_zamestnanci'!$C$2:$C$15,A9,'01_DYU6_zamestnanci'!$Z$2:$Z$15)+SUMIF('02_DXX8_zamestnanci'!$C$2:$C$12,A9,'02_DXX8_zamestnanci'!$Z$2:$Z$12)</f>
        <v>9225.8335999999999</v>
      </c>
      <c r="H9" s="6">
        <f>SUMIF('01_DYU6_zamestnanci'!$C$2:$C$15,A9,'01_DYU6_zamestnanci'!$AA$2:$AA$15)+SUMIF('02_DXX8_zamestnanci'!$C$2:$C$12,A9,'02_DXX8_zamestnanci'!$AA$2:$AA$12)</f>
        <v>25415.828000000001</v>
      </c>
      <c r="I9" s="3" t="s">
        <v>84</v>
      </c>
      <c r="J9" s="3" t="s">
        <v>85</v>
      </c>
    </row>
    <row r="10" spans="1:10" ht="54">
      <c r="A10" s="3" t="s">
        <v>63</v>
      </c>
      <c r="B10" s="3" t="s">
        <v>229</v>
      </c>
      <c r="C10" s="3" t="s">
        <v>230</v>
      </c>
      <c r="D10" s="6">
        <f>SUMIF('01_DYU6_zamestnanci'!$C$2:$C$15,A10,'01_DYU6_zamestnanci'!$R$2:$R$15)+SUMIF('02_DXX8_zamestnanci'!$C$2:$C$12,A10,'02_DXX8_zamestnanci'!$R$2:$R$12)</f>
        <v>0</v>
      </c>
      <c r="E10" s="6">
        <f>SUMIF('01_DYU6_zamestnanci'!$C$2:$C$15,A10,'01_DYU6_zamestnanci'!$T$2:$T$15)+SUMIF('02_DXX8_zamestnanci'!$C$2:$C$12,A10,'02_DXX8_zamestnanci'!$T$2:$T$12)</f>
        <v>97.92</v>
      </c>
      <c r="F10" s="6">
        <f>SUMIF('01_DYU6_zamestnanci'!$C$2:$C$15,A10,'01_DYU6_zamestnanci'!$X$2:$X$15)+SUMIF('02_DXX8_zamestnanci'!$C$2:$C$12,A10,'02_DXX8_zamestnanci'!$X$2:$X$12)</f>
        <v>7775.9135999999999</v>
      </c>
      <c r="G10" s="6">
        <f>SUMIF('01_DYU6_zamestnanci'!$C$2:$C$15,A10,'01_DYU6_zamestnanci'!$Z$2:$Z$15)+SUMIF('02_DXX8_zamestnanci'!$C$2:$C$12,A10,'02_DXX8_zamestnanci'!$Z$2:$Z$12)</f>
        <v>22423.5648</v>
      </c>
      <c r="H10" s="6">
        <f>SUMIF('01_DYU6_zamestnanci'!$C$2:$C$15,A10,'01_DYU6_zamestnanci'!$AA$2:$AA$15)+SUMIF('02_DXX8_zamestnanci'!$C$2:$C$12,A10,'02_DXX8_zamestnanci'!$AA$2:$AA$12)</f>
        <v>0</v>
      </c>
      <c r="I10" s="3" t="s">
        <v>231</v>
      </c>
      <c r="J10" s="3" t="s">
        <v>232</v>
      </c>
    </row>
    <row r="11" spans="1:10" ht="67.5">
      <c r="A11" s="3" t="s">
        <v>150</v>
      </c>
      <c r="B11" s="3" t="s">
        <v>143</v>
      </c>
      <c r="C11" s="3" t="s">
        <v>233</v>
      </c>
      <c r="D11" s="6">
        <f>SUMIF('01_DYU6_zamestnanci'!$C$2:$C$15,A11,'01_DYU6_zamestnanci'!$R$2:$R$15)+SUMIF('02_DXX8_zamestnanci'!$C$2:$C$12,A11,'02_DXX8_zamestnanci'!$R$2:$R$12)</f>
        <v>19584</v>
      </c>
      <c r="E11" s="6">
        <f>SUMIF('01_DYU6_zamestnanci'!$C$2:$C$15,A11,'01_DYU6_zamestnanci'!$T$2:$T$15)+SUMIF('02_DXX8_zamestnanci'!$C$2:$C$12,A11,'02_DXX8_zamestnanci'!$T$2:$T$12)</f>
        <v>0</v>
      </c>
      <c r="F11" s="6">
        <f>SUMIF('01_DYU6_zamestnanci'!$C$2:$C$15,A11,'01_DYU6_zamestnanci'!$X$2:$X$15)+SUMIF('02_DXX8_zamestnanci'!$C$2:$C$12,A11,'02_DXX8_zamestnanci'!$X$2:$X$12)</f>
        <v>0</v>
      </c>
      <c r="G11" s="6">
        <f>SUMIF('01_DYU6_zamestnanci'!$C$2:$C$15,A11,'01_DYU6_zamestnanci'!$Z$2:$Z$15)+SUMIF('02_DXX8_zamestnanci'!$C$2:$C$12,A11,'02_DXX8_zamestnanci'!$Z$2:$Z$12)</f>
        <v>0</v>
      </c>
      <c r="H11" s="6">
        <f>SUMIF('01_DYU6_zamestnanci'!$C$2:$C$15,A11,'01_DYU6_zamestnanci'!$AA$2:$AA$15)+SUMIF('02_DXX8_zamestnanci'!$C$2:$C$12,A11,'02_DXX8_zamestnanci'!$AA$2:$AA$12)</f>
        <v>18017.28</v>
      </c>
      <c r="I11" s="3" t="s">
        <v>154</v>
      </c>
      <c r="J11" s="3" t="s">
        <v>155</v>
      </c>
    </row>
    <row r="12" spans="1:10" ht="40.5">
      <c r="A12" s="3" t="s">
        <v>34</v>
      </c>
      <c r="B12" s="3" t="s">
        <v>32</v>
      </c>
      <c r="C12" s="3" t="s">
        <v>234</v>
      </c>
      <c r="D12" s="6">
        <f>SUMIF('01_DYU6_zamestnanci'!$C$2:$C$15,A12,'01_DYU6_zamestnanci'!$R$2:$R$15)+SUMIF('02_DXX8_zamestnanci'!$C$2:$C$12,A12,'02_DXX8_zamestnanci'!$R$2:$R$12)</f>
        <v>11836.8</v>
      </c>
      <c r="E12" s="6">
        <f>SUMIF('01_DYU6_zamestnanci'!$C$2:$C$15,A12,'01_DYU6_zamestnanci'!$T$2:$T$15)+SUMIF('02_DXX8_zamestnanci'!$C$2:$C$12,A12,'02_DXX8_zamestnanci'!$T$2:$T$12)</f>
        <v>0</v>
      </c>
      <c r="F12" s="6">
        <f>SUMIF('01_DYU6_zamestnanci'!$C$2:$C$15,A12,'01_DYU6_zamestnanci'!$X$2:$X$15)+SUMIF('02_DXX8_zamestnanci'!$C$2:$C$12,A12,'02_DXX8_zamestnanci'!$X$2:$X$12)</f>
        <v>0</v>
      </c>
      <c r="G12" s="6">
        <f>SUMIF('01_DYU6_zamestnanci'!$C$2:$C$15,A12,'01_DYU6_zamestnanci'!$Z$2:$Z$15)+SUMIF('02_DXX8_zamestnanci'!$C$2:$C$12,A12,'02_DXX8_zamestnanci'!$Z$2:$Z$12)</f>
        <v>0</v>
      </c>
      <c r="H12" s="6">
        <f>SUMIF('01_DYU6_zamestnanci'!$C$2:$C$15,A12,'01_DYU6_zamestnanci'!$AA$2:$AA$15)+SUMIF('02_DXX8_zamestnanci'!$C$2:$C$12,A12,'02_DXX8_zamestnanci'!$AA$2:$AA$12)</f>
        <v>10889.856</v>
      </c>
      <c r="I12" s="3" t="s">
        <v>38</v>
      </c>
      <c r="J12" s="3" t="s">
        <v>40</v>
      </c>
    </row>
    <row r="13" spans="1:10" ht="40.5">
      <c r="A13" s="3" t="s">
        <v>144</v>
      </c>
      <c r="B13" s="3" t="s">
        <v>143</v>
      </c>
      <c r="C13" s="3" t="s">
        <v>235</v>
      </c>
      <c r="D13" s="6">
        <f>SUMIF('01_DYU6_zamestnanci'!$C$2:$C$15,A13,'01_DYU6_zamestnanci'!$R$2:$R$15)+SUMIF('02_DXX8_zamestnanci'!$C$2:$C$12,A13,'02_DXX8_zamestnanci'!$R$2:$R$12)</f>
        <v>46732.800000000003</v>
      </c>
      <c r="E13" s="6">
        <f>SUMIF('01_DYU6_zamestnanci'!$C$2:$C$15,A13,'01_DYU6_zamestnanci'!$T$2:$T$15)+SUMIF('02_DXX8_zamestnanci'!$C$2:$C$12,A13,'02_DXX8_zamestnanci'!$T$2:$T$12)</f>
        <v>0</v>
      </c>
      <c r="F13" s="6">
        <f>SUMIF('01_DYU6_zamestnanci'!$C$2:$C$15,A13,'01_DYU6_zamestnanci'!$X$2:$X$15)+SUMIF('02_DXX8_zamestnanci'!$C$2:$C$12,A13,'02_DXX8_zamestnanci'!$X$2:$X$12)</f>
        <v>0</v>
      </c>
      <c r="G13" s="6">
        <f>SUMIF('01_DYU6_zamestnanci'!$C$2:$C$15,A13,'01_DYU6_zamestnanci'!$Z$2:$Z$15)+SUMIF('02_DXX8_zamestnanci'!$C$2:$C$12,A13,'02_DXX8_zamestnanci'!$Z$2:$Z$12)</f>
        <v>0</v>
      </c>
      <c r="H13" s="6">
        <f>SUMIF('01_DYU6_zamestnanci'!$C$2:$C$15,A13,'01_DYU6_zamestnanci'!$AA$2:$AA$15)+SUMIF('02_DXX8_zamestnanci'!$C$2:$C$12,A13,'02_DXX8_zamestnanci'!$AA$2:$AA$12)</f>
        <v>42994.176000000007</v>
      </c>
      <c r="I13" s="3" t="s">
        <v>146</v>
      </c>
      <c r="J13" s="3" t="s">
        <v>147</v>
      </c>
    </row>
    <row r="14" spans="1:10" ht="54">
      <c r="A14" s="3" t="s">
        <v>130</v>
      </c>
      <c r="B14" s="3" t="s">
        <v>229</v>
      </c>
      <c r="C14" s="3" t="s">
        <v>236</v>
      </c>
      <c r="D14" s="6">
        <f>SUMIF('01_DYU6_zamestnanci'!$C$2:$C$15,A14,'01_DYU6_zamestnanci'!$R$2:$R$15)+SUMIF('02_DXX8_zamestnanci'!$C$2:$C$12,A14,'02_DXX8_zamestnanci'!$R$2:$R$12)</f>
        <v>15373.44</v>
      </c>
      <c r="E14" s="6">
        <f>SUMIF('01_DYU6_zamestnanci'!$C$2:$C$15,A14,'01_DYU6_zamestnanci'!$T$2:$T$15)+SUMIF('02_DXX8_zamestnanci'!$C$2:$C$12,A14,'02_DXX8_zamestnanci'!$T$2:$T$12)</f>
        <v>391.68</v>
      </c>
      <c r="F14" s="6">
        <f>SUMIF('01_DYU6_zamestnanci'!$C$2:$C$15,A14,'01_DYU6_zamestnanci'!$X$2:$X$15)+SUMIF('02_DXX8_zamestnanci'!$C$2:$C$12,A14,'02_DXX8_zamestnanci'!$X$2:$X$12)</f>
        <v>14684.083200000001</v>
      </c>
      <c r="G14" s="6">
        <f>SUMIF('01_DYU6_zamestnanci'!$C$2:$C$15,A14,'01_DYU6_zamestnanci'!$Z$2:$Z$15)+SUMIF('02_DXX8_zamestnanci'!$C$2:$C$12,A14,'02_DXX8_zamestnanci'!$Z$2:$Z$12)</f>
        <v>11170.713599999999</v>
      </c>
      <c r="H14" s="6">
        <f>SUMIF('01_DYU6_zamestnanci'!$C$2:$C$15,A14,'01_DYU6_zamestnanci'!$AA$2:$AA$15)+SUMIF('02_DXX8_zamestnanci'!$C$2:$C$12,A14,'02_DXX8_zamestnanci'!$AA$2:$AA$12)</f>
        <v>14143.564800000002</v>
      </c>
      <c r="I14" s="3" t="s">
        <v>237</v>
      </c>
      <c r="J14" s="3" t="s">
        <v>238</v>
      </c>
    </row>
    <row r="15" spans="1:10" ht="27">
      <c r="A15" s="3" t="s">
        <v>125</v>
      </c>
      <c r="B15" s="3" t="s">
        <v>32</v>
      </c>
      <c r="C15" s="3" t="s">
        <v>239</v>
      </c>
      <c r="D15" s="6">
        <f>SUMIF('01_DYU6_zamestnanci'!$C$2:$C$15,A15,'01_DYU6_zamestnanci'!$R$2:$R$15)+SUMIF('02_DXX8_zamestnanci'!$C$2:$C$12,A15,'02_DXX8_zamestnanci'!$R$2:$R$12)</f>
        <v>0</v>
      </c>
      <c r="E15" s="6">
        <f>SUMIF('01_DYU6_zamestnanci'!$C$2:$C$15,A15,'01_DYU6_zamestnanci'!$T$2:$T$15)+SUMIF('02_DXX8_zamestnanci'!$C$2:$C$12,A15,'02_DXX8_zamestnanci'!$T$2:$T$12)</f>
        <v>690.48</v>
      </c>
      <c r="F15" s="6">
        <f>SUMIF('01_DYU6_zamestnanci'!$C$2:$C$15,A15,'01_DYU6_zamestnanci'!$X$2:$X$15)+SUMIF('02_DXX8_zamestnanci'!$C$2:$C$12,A15,'02_DXX8_zamestnanci'!$X$2:$X$12)</f>
        <v>9256.3775999999998</v>
      </c>
      <c r="G15" s="6">
        <f>SUMIF('01_DYU6_zamestnanci'!$C$2:$C$15,A15,'01_DYU6_zamestnanci'!$Z$2:$Z$15)+SUMIF('02_DXX8_zamestnanci'!$C$2:$C$12,A15,'02_DXX8_zamestnanci'!$Z$2:$Z$12)</f>
        <v>11252.851199999999</v>
      </c>
      <c r="H15" s="6">
        <f>SUMIF('01_DYU6_zamestnanci'!$C$2:$C$15,A15,'01_DYU6_zamestnanci'!$AA$2:$AA$15)+SUMIF('02_DXX8_zamestnanci'!$C$2:$C$12,A15,'02_DXX8_zamestnanci'!$AA$2:$AA$12)</f>
        <v>0</v>
      </c>
      <c r="I15" s="3" t="s">
        <v>107</v>
      </c>
      <c r="J15" s="3" t="s">
        <v>127</v>
      </c>
    </row>
    <row r="16" spans="1:10" ht="27">
      <c r="A16" s="3" t="s">
        <v>72</v>
      </c>
      <c r="B16" s="3" t="s">
        <v>32</v>
      </c>
      <c r="C16" s="3" t="s">
        <v>240</v>
      </c>
      <c r="D16" s="6">
        <f>SUMIF('01_DYU6_zamestnanci'!$C$2:$C$15,A16,'01_DYU6_zamestnanci'!$R$2:$R$15)+SUMIF('02_DXX8_zamestnanci'!$C$2:$C$12,A16,'02_DXX8_zamestnanci'!$R$2:$R$12)</f>
        <v>15241.439999999999</v>
      </c>
      <c r="E16" s="6">
        <f>SUMIF('01_DYU6_zamestnanci'!$C$2:$C$15,A16,'01_DYU6_zamestnanci'!$T$2:$T$15)+SUMIF('02_DXX8_zamestnanci'!$C$2:$C$12,A16,'02_DXX8_zamestnanci'!$T$2:$T$12)</f>
        <v>0</v>
      </c>
      <c r="F16" s="6">
        <f>SUMIF('01_DYU6_zamestnanci'!$C$2:$C$15,A16,'01_DYU6_zamestnanci'!$X$2:$X$15)+SUMIF('02_DXX8_zamestnanci'!$C$2:$C$12,A16,'02_DXX8_zamestnanci'!$X$2:$X$12)</f>
        <v>2667.9264000000003</v>
      </c>
      <c r="G16" s="6">
        <f>SUMIF('01_DYU6_zamestnanci'!$C$2:$C$15,A16,'01_DYU6_zamestnanci'!$Z$2:$Z$15)+SUMIF('02_DXX8_zamestnanci'!$C$2:$C$12,A16,'02_DXX8_zamestnanci'!$Z$2:$Z$12)</f>
        <v>7693.5551999999998</v>
      </c>
      <c r="H16" s="6">
        <f>SUMIF('01_DYU6_zamestnanci'!$C$2:$C$15,A16,'01_DYU6_zamestnanci'!$AA$2:$AA$15)+SUMIF('02_DXX8_zamestnanci'!$C$2:$C$12,A16,'02_DXX8_zamestnanci'!$AA$2:$AA$12)</f>
        <v>14022.1248</v>
      </c>
      <c r="I16" s="3" t="s">
        <v>75</v>
      </c>
      <c r="J16" s="3" t="s">
        <v>77</v>
      </c>
    </row>
    <row r="17" spans="1:10">
      <c r="A17" s="3" t="s">
        <v>113</v>
      </c>
      <c r="B17" s="3" t="s">
        <v>32</v>
      </c>
      <c r="C17" s="3" t="s">
        <v>241</v>
      </c>
      <c r="D17" s="6">
        <f>SUMIF('01_DYU6_zamestnanci'!$C$2:$C$15,A17,'01_DYU6_zamestnanci'!$R$2:$R$15)+SUMIF('02_DXX8_zamestnanci'!$C$2:$C$12,A17,'02_DXX8_zamestnanci'!$R$2:$R$12)</f>
        <v>2071.44</v>
      </c>
      <c r="E17" s="6">
        <f>SUMIF('01_DYU6_zamestnanci'!$C$2:$C$15,A17,'01_DYU6_zamestnanci'!$T$2:$T$15)+SUMIF('02_DXX8_zamestnanci'!$C$2:$C$12,A17,'02_DXX8_zamestnanci'!$T$2:$T$12)</f>
        <v>0</v>
      </c>
      <c r="F17" s="6">
        <f>SUMIF('01_DYU6_zamestnanci'!$C$2:$C$15,A17,'01_DYU6_zamestnanci'!$X$2:$X$15)+SUMIF('02_DXX8_zamestnanci'!$C$2:$C$12,A17,'02_DXX8_zamestnanci'!$X$2:$X$12)</f>
        <v>5535.6768000000002</v>
      </c>
      <c r="G17" s="6">
        <f>SUMIF('01_DYU6_zamestnanci'!$C$2:$C$15,A17,'01_DYU6_zamestnanci'!$Z$2:$Z$15)+SUMIF('02_DXX8_zamestnanci'!$C$2:$C$12,A17,'02_DXX8_zamestnanci'!$Z$2:$Z$12)</f>
        <v>11252.851199999999</v>
      </c>
      <c r="H17" s="6">
        <f>SUMIF('01_DYU6_zamestnanci'!$C$2:$C$15,A17,'01_DYU6_zamestnanci'!$AA$2:$AA$15)+SUMIF('02_DXX8_zamestnanci'!$C$2:$C$12,A17,'02_DXX8_zamestnanci'!$AA$2:$AA$12)</f>
        <v>1905.7248000000002</v>
      </c>
      <c r="I17" s="3" t="s">
        <v>115</v>
      </c>
      <c r="J17" s="3"/>
    </row>
    <row r="18" spans="1:10" ht="27">
      <c r="A18" s="3" t="s">
        <v>166</v>
      </c>
      <c r="B18" s="3" t="s">
        <v>143</v>
      </c>
      <c r="C18" s="3" t="s">
        <v>242</v>
      </c>
      <c r="D18" s="6">
        <f>SUMIF('01_DYU6_zamestnanci'!$C$2:$C$15,A18,'01_DYU6_zamestnanci'!$R$2:$R$15)+SUMIF('02_DXX8_zamestnanci'!$C$2:$C$12,A18,'02_DXX8_zamestnanci'!$R$2:$R$12)</f>
        <v>2570.4</v>
      </c>
      <c r="E18" s="6">
        <f>SUMIF('01_DYU6_zamestnanci'!$C$2:$C$15,A18,'01_DYU6_zamestnanci'!$T$2:$T$15)+SUMIF('02_DXX8_zamestnanci'!$C$2:$C$12,A18,'02_DXX8_zamestnanci'!$T$2:$T$12)</f>
        <v>0</v>
      </c>
      <c r="F18" s="6">
        <f>SUMIF('01_DYU6_zamestnanci'!$C$2:$C$15,A18,'01_DYU6_zamestnanci'!$X$2:$X$15)+SUMIF('02_DXX8_zamestnanci'!$C$2:$C$12,A18,'02_DXX8_zamestnanci'!$X$2:$X$12)</f>
        <v>2905.2864000000004</v>
      </c>
      <c r="G18" s="6">
        <f>SUMIF('01_DYU6_zamestnanci'!$C$2:$C$15,A18,'01_DYU6_zamestnanci'!$Z$2:$Z$15)+SUMIF('02_DXX8_zamestnanci'!$C$2:$C$12,A18,'02_DXX8_zamestnanci'!$Z$2:$Z$12)</f>
        <v>8378.0352000000003</v>
      </c>
      <c r="H18" s="6">
        <f>SUMIF('01_DYU6_zamestnanci'!$C$2:$C$15,A18,'01_DYU6_zamestnanci'!$AA$2:$AA$15)+SUMIF('02_DXX8_zamestnanci'!$C$2:$C$12,A18,'02_DXX8_zamestnanci'!$AA$2:$AA$12)</f>
        <v>2364.768</v>
      </c>
      <c r="I18" s="3" t="s">
        <v>168</v>
      </c>
      <c r="J18" s="3" t="s">
        <v>155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workbookViewId="0"/>
  </sheetViews>
  <sheetFormatPr defaultRowHeight="13.5"/>
  <cols>
    <col min="1" max="1" width="10" customWidth="1"/>
    <col min="2" max="2" width="28" customWidth="1"/>
    <col min="3" max="3" width="42" customWidth="1"/>
    <col min="4" max="4" width="70" customWidth="1"/>
    <col min="5" max="5" width="50" customWidth="1"/>
  </cols>
  <sheetData>
    <row r="1" spans="1:5" ht="21" customHeight="1">
      <c r="A1" s="2" t="s">
        <v>0</v>
      </c>
      <c r="B1" s="2" t="s">
        <v>2</v>
      </c>
      <c r="C1" s="2" t="s">
        <v>3</v>
      </c>
      <c r="D1" s="2" t="s">
        <v>29</v>
      </c>
      <c r="E1" s="2" t="s">
        <v>243</v>
      </c>
    </row>
    <row r="2" spans="1:5" ht="27">
      <c r="A2" s="3" t="s">
        <v>32</v>
      </c>
      <c r="B2" s="3" t="s">
        <v>34</v>
      </c>
      <c r="C2" s="3" t="s">
        <v>35</v>
      </c>
      <c r="D2" s="3" t="s">
        <v>40</v>
      </c>
      <c r="E2" s="3" t="s">
        <v>244</v>
      </c>
    </row>
    <row r="3" spans="1:5" ht="27">
      <c r="A3" s="3" t="s">
        <v>32</v>
      </c>
      <c r="B3" s="3" t="s">
        <v>44</v>
      </c>
      <c r="C3" s="3" t="s">
        <v>45</v>
      </c>
      <c r="D3" s="3" t="s">
        <v>49</v>
      </c>
      <c r="E3" s="3" t="s">
        <v>244</v>
      </c>
    </row>
    <row r="4" spans="1:5" ht="27">
      <c r="A4" s="3" t="s">
        <v>32</v>
      </c>
      <c r="B4" s="3" t="s">
        <v>53</v>
      </c>
      <c r="C4" s="3" t="s">
        <v>54</v>
      </c>
      <c r="D4" s="3" t="s">
        <v>59</v>
      </c>
      <c r="E4" s="3" t="s">
        <v>244</v>
      </c>
    </row>
    <row r="5" spans="1:5" ht="27">
      <c r="A5" s="3" t="s">
        <v>32</v>
      </c>
      <c r="B5" s="3" t="s">
        <v>63</v>
      </c>
      <c r="C5" s="3" t="s">
        <v>64</v>
      </c>
      <c r="D5" s="3" t="s">
        <v>69</v>
      </c>
      <c r="E5" s="3" t="s">
        <v>244</v>
      </c>
    </row>
    <row r="6" spans="1:5" ht="27">
      <c r="A6" s="3" t="s">
        <v>32</v>
      </c>
      <c r="B6" s="3" t="s">
        <v>72</v>
      </c>
      <c r="C6" s="3" t="s">
        <v>73</v>
      </c>
      <c r="D6" s="3" t="s">
        <v>77</v>
      </c>
      <c r="E6" s="3" t="s">
        <v>244</v>
      </c>
    </row>
    <row r="7" spans="1:5" ht="27">
      <c r="A7" s="3" t="s">
        <v>32</v>
      </c>
      <c r="B7" s="3" t="s">
        <v>81</v>
      </c>
      <c r="C7" s="3" t="s">
        <v>82</v>
      </c>
      <c r="D7" s="3" t="s">
        <v>85</v>
      </c>
      <c r="E7" s="3" t="s">
        <v>244</v>
      </c>
    </row>
    <row r="8" spans="1:5" ht="27">
      <c r="A8" s="3" t="s">
        <v>32</v>
      </c>
      <c r="B8" s="3" t="s">
        <v>89</v>
      </c>
      <c r="C8" s="3" t="s">
        <v>90</v>
      </c>
      <c r="D8" s="3" t="s">
        <v>92</v>
      </c>
      <c r="E8" s="3" t="s">
        <v>244</v>
      </c>
    </row>
    <row r="9" spans="1:5" ht="27">
      <c r="A9" s="3" t="s">
        <v>32</v>
      </c>
      <c r="B9" s="3" t="s">
        <v>44</v>
      </c>
      <c r="C9" s="3" t="s">
        <v>95</v>
      </c>
      <c r="D9" s="3" t="s">
        <v>99</v>
      </c>
      <c r="E9" s="3" t="s">
        <v>244</v>
      </c>
    </row>
    <row r="10" spans="1:5" ht="27">
      <c r="A10" s="3" t="s">
        <v>32</v>
      </c>
      <c r="B10" s="3" t="s">
        <v>103</v>
      </c>
      <c r="C10" s="3" t="s">
        <v>104</v>
      </c>
      <c r="D10" s="3" t="s">
        <v>109</v>
      </c>
      <c r="E10" s="3" t="s">
        <v>244</v>
      </c>
    </row>
    <row r="11" spans="1:5" ht="27">
      <c r="A11" s="3" t="s">
        <v>32</v>
      </c>
      <c r="B11" s="3" t="s">
        <v>113</v>
      </c>
      <c r="C11" s="3" t="s">
        <v>114</v>
      </c>
      <c r="D11" s="3"/>
      <c r="E11" s="3" t="s">
        <v>244</v>
      </c>
    </row>
    <row r="12" spans="1:5" ht="27">
      <c r="A12" s="3" t="s">
        <v>32</v>
      </c>
      <c r="B12" s="3" t="s">
        <v>53</v>
      </c>
      <c r="C12" s="3" t="s">
        <v>118</v>
      </c>
      <c r="D12" s="3" t="s">
        <v>121</v>
      </c>
      <c r="E12" s="3" t="s">
        <v>244</v>
      </c>
    </row>
    <row r="13" spans="1:5" ht="27">
      <c r="A13" s="3" t="s">
        <v>32</v>
      </c>
      <c r="B13" s="3" t="s">
        <v>125</v>
      </c>
      <c r="C13" s="3" t="s">
        <v>126</v>
      </c>
      <c r="D13" s="3" t="s">
        <v>127</v>
      </c>
      <c r="E13" s="3" t="s">
        <v>244</v>
      </c>
    </row>
    <row r="14" spans="1:5" ht="27">
      <c r="A14" s="3" t="s">
        <v>32</v>
      </c>
      <c r="B14" s="3" t="s">
        <v>130</v>
      </c>
      <c r="C14" s="3" t="s">
        <v>131</v>
      </c>
      <c r="D14" s="3" t="s">
        <v>135</v>
      </c>
      <c r="E14" s="3" t="s">
        <v>244</v>
      </c>
    </row>
    <row r="15" spans="1:5" ht="27">
      <c r="A15" s="3" t="s">
        <v>32</v>
      </c>
      <c r="B15" s="3" t="s">
        <v>139</v>
      </c>
      <c r="C15" s="3" t="s">
        <v>140</v>
      </c>
      <c r="D15" s="3" t="s">
        <v>141</v>
      </c>
      <c r="E15" s="3" t="s">
        <v>244</v>
      </c>
    </row>
    <row r="16" spans="1:5" ht="27">
      <c r="A16" s="3" t="s">
        <v>143</v>
      </c>
      <c r="B16" s="3" t="s">
        <v>144</v>
      </c>
      <c r="C16" s="3" t="s">
        <v>145</v>
      </c>
      <c r="D16" s="3" t="s">
        <v>147</v>
      </c>
      <c r="E16" s="3" t="s">
        <v>244</v>
      </c>
    </row>
    <row r="17" spans="1:5" ht="27">
      <c r="A17" s="3" t="s">
        <v>143</v>
      </c>
      <c r="B17" s="3" t="s">
        <v>150</v>
      </c>
      <c r="C17" s="3" t="s">
        <v>151</v>
      </c>
      <c r="D17" s="3" t="s">
        <v>155</v>
      </c>
      <c r="E17" s="3" t="s">
        <v>244</v>
      </c>
    </row>
    <row r="18" spans="1:5" ht="27">
      <c r="A18" s="3" t="s">
        <v>143</v>
      </c>
      <c r="B18" s="3" t="s">
        <v>150</v>
      </c>
      <c r="C18" s="3" t="s">
        <v>158</v>
      </c>
      <c r="D18" s="3" t="s">
        <v>155</v>
      </c>
      <c r="E18" s="3" t="s">
        <v>244</v>
      </c>
    </row>
    <row r="19" spans="1:5" ht="27">
      <c r="A19" s="3" t="s">
        <v>143</v>
      </c>
      <c r="B19" s="3" t="s">
        <v>150</v>
      </c>
      <c r="C19" s="3" t="s">
        <v>160</v>
      </c>
      <c r="D19" s="3" t="s">
        <v>155</v>
      </c>
      <c r="E19" s="3" t="s">
        <v>244</v>
      </c>
    </row>
    <row r="20" spans="1:5" ht="27">
      <c r="A20" s="3" t="s">
        <v>143</v>
      </c>
      <c r="B20" s="3" t="s">
        <v>150</v>
      </c>
      <c r="C20" s="3" t="s">
        <v>162</v>
      </c>
      <c r="D20" s="3" t="s">
        <v>155</v>
      </c>
      <c r="E20" s="3" t="s">
        <v>244</v>
      </c>
    </row>
    <row r="21" spans="1:5" ht="27">
      <c r="A21" s="3" t="s">
        <v>143</v>
      </c>
      <c r="B21" s="3" t="s">
        <v>150</v>
      </c>
      <c r="C21" s="3" t="s">
        <v>164</v>
      </c>
      <c r="D21" s="3" t="s">
        <v>155</v>
      </c>
      <c r="E21" s="3" t="s">
        <v>244</v>
      </c>
    </row>
    <row r="22" spans="1:5" ht="27">
      <c r="A22" s="3" t="s">
        <v>143</v>
      </c>
      <c r="B22" s="3" t="s">
        <v>166</v>
      </c>
      <c r="C22" s="3" t="s">
        <v>167</v>
      </c>
      <c r="D22" s="3" t="s">
        <v>155</v>
      </c>
      <c r="E22" s="3" t="s">
        <v>244</v>
      </c>
    </row>
    <row r="23" spans="1:5" ht="27">
      <c r="A23" s="3" t="s">
        <v>143</v>
      </c>
      <c r="B23" s="3" t="s">
        <v>170</v>
      </c>
      <c r="C23" s="3" t="s">
        <v>171</v>
      </c>
      <c r="D23" s="3" t="s">
        <v>173</v>
      </c>
      <c r="E23" s="3" t="s">
        <v>244</v>
      </c>
    </row>
    <row r="24" spans="1:5" ht="27">
      <c r="A24" s="3" t="s">
        <v>143</v>
      </c>
      <c r="B24" s="3" t="s">
        <v>130</v>
      </c>
      <c r="C24" s="3" t="s">
        <v>175</v>
      </c>
      <c r="D24" s="3" t="s">
        <v>178</v>
      </c>
      <c r="E24" s="3" t="s">
        <v>244</v>
      </c>
    </row>
    <row r="25" spans="1:5" ht="27">
      <c r="A25" s="3" t="s">
        <v>143</v>
      </c>
      <c r="B25" s="3" t="s">
        <v>181</v>
      </c>
      <c r="C25" s="3" t="s">
        <v>182</v>
      </c>
      <c r="D25" s="3" t="s">
        <v>183</v>
      </c>
      <c r="E25" s="3" t="s">
        <v>244</v>
      </c>
    </row>
    <row r="26" spans="1:5" ht="27">
      <c r="A26" s="3" t="s">
        <v>143</v>
      </c>
      <c r="B26" s="3" t="s">
        <v>63</v>
      </c>
      <c r="C26" s="3" t="s">
        <v>185</v>
      </c>
      <c r="D26" s="3" t="s">
        <v>188</v>
      </c>
      <c r="E26" s="3" t="s">
        <v>244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2"/>
  <sheetViews>
    <sheetView workbookViewId="0"/>
  </sheetViews>
  <sheetFormatPr defaultRowHeight="13.5"/>
  <cols>
    <col min="1" max="2" width="10" customWidth="1"/>
    <col min="3" max="3" width="50" customWidth="1"/>
    <col min="4" max="8" width="14" customWidth="1"/>
    <col min="9" max="9" width="32" customWidth="1"/>
    <col min="10" max="11" width="14" customWidth="1"/>
  </cols>
  <sheetData>
    <row r="1" spans="1:11" ht="21" customHeight="1">
      <c r="A1" s="2" t="s">
        <v>0</v>
      </c>
      <c r="B1" s="2" t="s">
        <v>245</v>
      </c>
      <c r="C1" s="2" t="s">
        <v>3</v>
      </c>
      <c r="D1" s="2" t="s">
        <v>246</v>
      </c>
      <c r="E1" s="2" t="s">
        <v>247</v>
      </c>
      <c r="F1" s="2" t="s">
        <v>248</v>
      </c>
      <c r="G1" s="2" t="s">
        <v>249</v>
      </c>
      <c r="H1" s="2" t="s">
        <v>250</v>
      </c>
      <c r="I1" s="2" t="s">
        <v>251</v>
      </c>
      <c r="J1" s="2" t="s">
        <v>252</v>
      </c>
      <c r="K1" s="2" t="s">
        <v>253</v>
      </c>
    </row>
    <row r="2" spans="1:11">
      <c r="A2" s="3" t="s">
        <v>143</v>
      </c>
      <c r="B2" s="3">
        <v>9001</v>
      </c>
      <c r="C2" s="3" t="s">
        <v>175</v>
      </c>
      <c r="D2" s="6">
        <v>2056.3200000000002</v>
      </c>
      <c r="E2" s="6">
        <v>2056.3200000000002</v>
      </c>
      <c r="F2" s="4">
        <v>168</v>
      </c>
      <c r="G2" s="4">
        <v>168</v>
      </c>
      <c r="H2" s="6">
        <v>0</v>
      </c>
      <c r="I2" s="3" t="s">
        <v>254</v>
      </c>
      <c r="J2" s="6">
        <f t="shared" ref="J2:J33" si="0">E2*0.92</f>
        <v>1891.8144000000002</v>
      </c>
      <c r="K2" s="3">
        <v>8</v>
      </c>
    </row>
    <row r="3" spans="1:11">
      <c r="A3" s="3" t="s">
        <v>143</v>
      </c>
      <c r="B3" s="3">
        <v>9001</v>
      </c>
      <c r="C3" s="3" t="s">
        <v>175</v>
      </c>
      <c r="D3" s="6">
        <v>1958.4</v>
      </c>
      <c r="E3" s="6">
        <v>1958.4</v>
      </c>
      <c r="F3" s="4">
        <v>160</v>
      </c>
      <c r="G3" s="4">
        <v>160</v>
      </c>
      <c r="H3" s="6">
        <v>0</v>
      </c>
      <c r="I3" s="3" t="s">
        <v>254</v>
      </c>
      <c r="J3" s="6">
        <f t="shared" si="0"/>
        <v>1801.7280000000001</v>
      </c>
      <c r="K3" s="3">
        <v>11</v>
      </c>
    </row>
    <row r="4" spans="1:11" ht="27">
      <c r="A4" s="3" t="s">
        <v>143</v>
      </c>
      <c r="B4" s="3">
        <v>9001</v>
      </c>
      <c r="C4" s="3" t="s">
        <v>171</v>
      </c>
      <c r="D4" s="6">
        <v>2056.3200000000002</v>
      </c>
      <c r="E4" s="6">
        <v>2056.3200000000002</v>
      </c>
      <c r="F4" s="4">
        <v>168</v>
      </c>
      <c r="G4" s="4">
        <v>168</v>
      </c>
      <c r="H4" s="6">
        <v>0</v>
      </c>
      <c r="I4" s="3" t="s">
        <v>254</v>
      </c>
      <c r="J4" s="6">
        <f t="shared" si="0"/>
        <v>1891.8144000000002</v>
      </c>
      <c r="K4" s="3">
        <v>7</v>
      </c>
    </row>
    <row r="5" spans="1:11" ht="27">
      <c r="A5" s="3" t="s">
        <v>143</v>
      </c>
      <c r="B5" s="3">
        <v>9001</v>
      </c>
      <c r="C5" s="3" t="s">
        <v>171</v>
      </c>
      <c r="D5" s="6">
        <v>1958.4</v>
      </c>
      <c r="E5" s="6">
        <v>1958.4</v>
      </c>
      <c r="F5" s="4">
        <v>160</v>
      </c>
      <c r="G5" s="4">
        <v>160</v>
      </c>
      <c r="H5" s="6">
        <v>0</v>
      </c>
      <c r="I5" s="3" t="s">
        <v>254</v>
      </c>
      <c r="J5" s="6">
        <f t="shared" si="0"/>
        <v>1801.7280000000001</v>
      </c>
      <c r="K5" s="3">
        <v>10</v>
      </c>
    </row>
    <row r="6" spans="1:11">
      <c r="A6" s="3" t="s">
        <v>143</v>
      </c>
      <c r="B6" s="3">
        <v>9001</v>
      </c>
      <c r="C6" s="3" t="s">
        <v>182</v>
      </c>
      <c r="D6" s="6">
        <v>2056.3200000000002</v>
      </c>
      <c r="E6" s="6">
        <v>2056.3200000000002</v>
      </c>
      <c r="F6" s="4">
        <v>168</v>
      </c>
      <c r="G6" s="4">
        <v>168</v>
      </c>
      <c r="H6" s="6">
        <v>0</v>
      </c>
      <c r="I6" s="3" t="s">
        <v>254</v>
      </c>
      <c r="J6" s="6">
        <f t="shared" si="0"/>
        <v>1891.8144000000002</v>
      </c>
      <c r="K6" s="3">
        <v>9</v>
      </c>
    </row>
    <row r="7" spans="1:11">
      <c r="A7" s="3" t="s">
        <v>143</v>
      </c>
      <c r="B7" s="3">
        <v>9001</v>
      </c>
      <c r="C7" s="3" t="s">
        <v>182</v>
      </c>
      <c r="D7" s="6">
        <v>1958.4</v>
      </c>
      <c r="E7" s="6">
        <v>1958.4</v>
      </c>
      <c r="F7" s="4">
        <v>160</v>
      </c>
      <c r="G7" s="4">
        <v>160</v>
      </c>
      <c r="H7" s="6">
        <v>0</v>
      </c>
      <c r="I7" s="3" t="s">
        <v>254</v>
      </c>
      <c r="J7" s="6">
        <f t="shared" si="0"/>
        <v>1801.7280000000001</v>
      </c>
      <c r="K7" s="3">
        <v>12</v>
      </c>
    </row>
    <row r="8" spans="1:11">
      <c r="A8" s="3" t="s">
        <v>143</v>
      </c>
      <c r="B8" s="3">
        <v>9002</v>
      </c>
      <c r="C8" s="3" t="s">
        <v>175</v>
      </c>
      <c r="D8" s="6">
        <v>1762.56</v>
      </c>
      <c r="E8" s="6">
        <v>1762.56</v>
      </c>
      <c r="F8" s="4">
        <v>144</v>
      </c>
      <c r="G8" s="4">
        <v>144</v>
      </c>
      <c r="H8" s="6">
        <v>0</v>
      </c>
      <c r="I8" s="3" t="s">
        <v>254</v>
      </c>
      <c r="J8" s="6">
        <f t="shared" si="0"/>
        <v>1621.5552</v>
      </c>
      <c r="K8" s="3">
        <v>17</v>
      </c>
    </row>
    <row r="9" spans="1:11">
      <c r="A9" s="3" t="s">
        <v>143</v>
      </c>
      <c r="B9" s="3">
        <v>9002</v>
      </c>
      <c r="C9" s="3" t="s">
        <v>175</v>
      </c>
      <c r="D9" s="6">
        <v>2252.16</v>
      </c>
      <c r="E9" s="6">
        <v>2252.16</v>
      </c>
      <c r="F9" s="4">
        <v>184</v>
      </c>
      <c r="G9" s="4">
        <v>184</v>
      </c>
      <c r="H9" s="6">
        <v>0</v>
      </c>
      <c r="I9" s="3" t="s">
        <v>254</v>
      </c>
      <c r="J9" s="6">
        <f t="shared" si="0"/>
        <v>2071.9872</v>
      </c>
      <c r="K9" s="3">
        <v>20</v>
      </c>
    </row>
    <row r="10" spans="1:11">
      <c r="A10" s="3" t="s">
        <v>143</v>
      </c>
      <c r="B10" s="3">
        <v>9002</v>
      </c>
      <c r="C10" s="3" t="s">
        <v>175</v>
      </c>
      <c r="D10" s="6">
        <v>1958.4</v>
      </c>
      <c r="E10" s="6">
        <v>1958.4</v>
      </c>
      <c r="F10" s="4">
        <v>168</v>
      </c>
      <c r="G10" s="4">
        <v>168</v>
      </c>
      <c r="H10" s="6">
        <v>0</v>
      </c>
      <c r="I10" s="3" t="s">
        <v>254</v>
      </c>
      <c r="J10" s="6">
        <f t="shared" si="0"/>
        <v>1801.7280000000001</v>
      </c>
      <c r="K10" s="3">
        <v>25</v>
      </c>
    </row>
    <row r="11" spans="1:11" ht="27">
      <c r="A11" s="3" t="s">
        <v>143</v>
      </c>
      <c r="B11" s="3">
        <v>9002</v>
      </c>
      <c r="C11" s="3" t="s">
        <v>167</v>
      </c>
      <c r="D11" s="6">
        <v>1689.12</v>
      </c>
      <c r="E11" s="6">
        <v>1689.12</v>
      </c>
      <c r="F11" s="4">
        <v>138</v>
      </c>
      <c r="G11" s="4">
        <v>138</v>
      </c>
      <c r="H11" s="6">
        <v>0</v>
      </c>
      <c r="I11" s="3" t="s">
        <v>254</v>
      </c>
      <c r="J11" s="6">
        <f t="shared" si="0"/>
        <v>1553.9903999999999</v>
      </c>
      <c r="K11" s="3">
        <v>23</v>
      </c>
    </row>
    <row r="12" spans="1:11" ht="27">
      <c r="A12" s="3" t="s">
        <v>143</v>
      </c>
      <c r="B12" s="3">
        <v>9002</v>
      </c>
      <c r="C12" s="3" t="s">
        <v>167</v>
      </c>
      <c r="D12" s="6">
        <v>1468.8</v>
      </c>
      <c r="E12" s="6">
        <v>1468.8</v>
      </c>
      <c r="F12" s="4">
        <v>126</v>
      </c>
      <c r="G12" s="4">
        <v>126</v>
      </c>
      <c r="H12" s="6">
        <v>0</v>
      </c>
      <c r="I12" s="3" t="s">
        <v>254</v>
      </c>
      <c r="J12" s="6">
        <f t="shared" si="0"/>
        <v>1351.296</v>
      </c>
      <c r="K12" s="3">
        <v>28</v>
      </c>
    </row>
    <row r="13" spans="1:11" ht="27">
      <c r="A13" s="3" t="s">
        <v>143</v>
      </c>
      <c r="B13" s="3">
        <v>9002</v>
      </c>
      <c r="C13" s="3" t="s">
        <v>171</v>
      </c>
      <c r="D13" s="6">
        <v>1321.92</v>
      </c>
      <c r="E13" s="6">
        <v>1321.92</v>
      </c>
      <c r="F13" s="4">
        <v>108</v>
      </c>
      <c r="G13" s="4">
        <v>108</v>
      </c>
      <c r="H13" s="6">
        <v>0</v>
      </c>
      <c r="I13" s="3" t="s">
        <v>254</v>
      </c>
      <c r="J13" s="6">
        <f t="shared" si="0"/>
        <v>1216.1664000000001</v>
      </c>
      <c r="K13" s="3">
        <v>16</v>
      </c>
    </row>
    <row r="14" spans="1:11" ht="27">
      <c r="A14" s="3" t="s">
        <v>143</v>
      </c>
      <c r="B14" s="3">
        <v>9002</v>
      </c>
      <c r="C14" s="3" t="s">
        <v>171</v>
      </c>
      <c r="D14" s="6">
        <v>1689.12</v>
      </c>
      <c r="E14" s="6">
        <v>1689.12</v>
      </c>
      <c r="F14" s="4">
        <v>138</v>
      </c>
      <c r="G14" s="4">
        <v>138</v>
      </c>
      <c r="H14" s="6">
        <v>0</v>
      </c>
      <c r="I14" s="3" t="s">
        <v>254</v>
      </c>
      <c r="J14" s="6">
        <f t="shared" si="0"/>
        <v>1553.9903999999999</v>
      </c>
      <c r="K14" s="3">
        <v>19</v>
      </c>
    </row>
    <row r="15" spans="1:11" ht="27">
      <c r="A15" s="3" t="s">
        <v>143</v>
      </c>
      <c r="B15" s="3">
        <v>9002</v>
      </c>
      <c r="C15" s="3" t="s">
        <v>171</v>
      </c>
      <c r="D15" s="6">
        <v>1468.8</v>
      </c>
      <c r="E15" s="6">
        <v>1468.8</v>
      </c>
      <c r="F15" s="4">
        <v>126</v>
      </c>
      <c r="G15" s="4">
        <v>126</v>
      </c>
      <c r="H15" s="6">
        <v>0</v>
      </c>
      <c r="I15" s="3" t="s">
        <v>254</v>
      </c>
      <c r="J15" s="6">
        <f t="shared" si="0"/>
        <v>1351.296</v>
      </c>
      <c r="K15" s="3">
        <v>24</v>
      </c>
    </row>
    <row r="16" spans="1:11">
      <c r="A16" s="3" t="s">
        <v>143</v>
      </c>
      <c r="B16" s="3">
        <v>9002</v>
      </c>
      <c r="C16" s="3" t="s">
        <v>182</v>
      </c>
      <c r="D16" s="6">
        <v>1762.56</v>
      </c>
      <c r="E16" s="6">
        <v>1762.56</v>
      </c>
      <c r="F16" s="4">
        <v>144</v>
      </c>
      <c r="G16" s="4">
        <v>144</v>
      </c>
      <c r="H16" s="6">
        <v>0</v>
      </c>
      <c r="I16" s="3" t="s">
        <v>254</v>
      </c>
      <c r="J16" s="6">
        <f t="shared" si="0"/>
        <v>1621.5552</v>
      </c>
      <c r="K16" s="3">
        <v>18</v>
      </c>
    </row>
    <row r="17" spans="1:11">
      <c r="A17" s="3" t="s">
        <v>143</v>
      </c>
      <c r="B17" s="3">
        <v>9002</v>
      </c>
      <c r="C17" s="3" t="s">
        <v>182</v>
      </c>
      <c r="D17" s="6">
        <v>2252.16</v>
      </c>
      <c r="E17" s="6">
        <v>2252.16</v>
      </c>
      <c r="F17" s="4">
        <v>184</v>
      </c>
      <c r="G17" s="4">
        <v>184</v>
      </c>
      <c r="H17" s="6">
        <v>0</v>
      </c>
      <c r="I17" s="3" t="s">
        <v>254</v>
      </c>
      <c r="J17" s="6">
        <f t="shared" si="0"/>
        <v>2071.9872</v>
      </c>
      <c r="K17" s="3">
        <v>21</v>
      </c>
    </row>
    <row r="18" spans="1:11">
      <c r="A18" s="3" t="s">
        <v>143</v>
      </c>
      <c r="B18" s="3">
        <v>9002</v>
      </c>
      <c r="C18" s="3" t="s">
        <v>182</v>
      </c>
      <c r="D18" s="6">
        <v>1958.4</v>
      </c>
      <c r="E18" s="6">
        <v>1958.4</v>
      </c>
      <c r="F18" s="4">
        <v>168</v>
      </c>
      <c r="G18" s="4">
        <v>168</v>
      </c>
      <c r="H18" s="6">
        <v>0</v>
      </c>
      <c r="I18" s="3" t="s">
        <v>254</v>
      </c>
      <c r="J18" s="6">
        <f t="shared" si="0"/>
        <v>1801.7280000000001</v>
      </c>
      <c r="K18" s="3">
        <v>26</v>
      </c>
    </row>
    <row r="19" spans="1:11" ht="27">
      <c r="A19" s="3" t="s">
        <v>143</v>
      </c>
      <c r="B19" s="3">
        <v>9002</v>
      </c>
      <c r="C19" s="3" t="s">
        <v>185</v>
      </c>
      <c r="D19" s="6">
        <v>2252.16</v>
      </c>
      <c r="E19" s="6">
        <v>2252.16</v>
      </c>
      <c r="F19" s="4">
        <v>184</v>
      </c>
      <c r="G19" s="4">
        <v>184</v>
      </c>
      <c r="H19" s="6">
        <v>0</v>
      </c>
      <c r="I19" s="3" t="s">
        <v>254</v>
      </c>
      <c r="J19" s="6">
        <f t="shared" si="0"/>
        <v>2071.9872</v>
      </c>
      <c r="K19" s="3">
        <v>22</v>
      </c>
    </row>
    <row r="20" spans="1:11" ht="27">
      <c r="A20" s="3" t="s">
        <v>143</v>
      </c>
      <c r="B20" s="3">
        <v>9002</v>
      </c>
      <c r="C20" s="3" t="s">
        <v>185</v>
      </c>
      <c r="D20" s="6">
        <v>1958.4</v>
      </c>
      <c r="E20" s="6">
        <v>1958.4</v>
      </c>
      <c r="F20" s="4">
        <v>168</v>
      </c>
      <c r="G20" s="4">
        <v>168</v>
      </c>
      <c r="H20" s="6">
        <v>0</v>
      </c>
      <c r="I20" s="3" t="s">
        <v>254</v>
      </c>
      <c r="J20" s="6">
        <f t="shared" si="0"/>
        <v>1801.7280000000001</v>
      </c>
      <c r="K20" s="3">
        <v>27</v>
      </c>
    </row>
    <row r="21" spans="1:11" ht="27">
      <c r="A21" s="3" t="s">
        <v>143</v>
      </c>
      <c r="B21" s="3">
        <v>9004</v>
      </c>
      <c r="C21" s="3" t="s">
        <v>175</v>
      </c>
      <c r="D21" s="6">
        <v>2056.3200000000002</v>
      </c>
      <c r="E21" s="6">
        <v>2056.3200000000002</v>
      </c>
      <c r="F21" s="4">
        <v>168</v>
      </c>
      <c r="G21" s="4">
        <v>168</v>
      </c>
      <c r="H21" s="6">
        <v>0</v>
      </c>
      <c r="I21" s="3" t="s">
        <v>255</v>
      </c>
      <c r="J21" s="6">
        <f t="shared" si="0"/>
        <v>1891.8144000000002</v>
      </c>
      <c r="K21" s="3">
        <v>36</v>
      </c>
    </row>
    <row r="22" spans="1:11" ht="27">
      <c r="A22" s="3" t="s">
        <v>143</v>
      </c>
      <c r="B22" s="3">
        <v>9004</v>
      </c>
      <c r="C22" s="3" t="s">
        <v>175</v>
      </c>
      <c r="D22" s="6">
        <v>2252.16</v>
      </c>
      <c r="E22" s="6">
        <v>2252.16</v>
      </c>
      <c r="F22" s="4">
        <v>184</v>
      </c>
      <c r="G22" s="4">
        <v>184</v>
      </c>
      <c r="H22" s="6">
        <v>0</v>
      </c>
      <c r="I22" s="3" t="s">
        <v>255</v>
      </c>
      <c r="J22" s="6">
        <f t="shared" si="0"/>
        <v>2071.9872</v>
      </c>
      <c r="K22" s="3">
        <v>41</v>
      </c>
    </row>
    <row r="23" spans="1:11" ht="27">
      <c r="A23" s="3" t="s">
        <v>143</v>
      </c>
      <c r="B23" s="3">
        <v>9004</v>
      </c>
      <c r="C23" s="3" t="s">
        <v>175</v>
      </c>
      <c r="D23" s="6">
        <v>1958.4</v>
      </c>
      <c r="E23" s="6">
        <v>1958.4</v>
      </c>
      <c r="F23" s="4">
        <v>160</v>
      </c>
      <c r="G23" s="4">
        <v>160</v>
      </c>
      <c r="H23" s="6">
        <v>0</v>
      </c>
      <c r="I23" s="3" t="s">
        <v>255</v>
      </c>
      <c r="J23" s="6">
        <f t="shared" si="0"/>
        <v>1801.7280000000001</v>
      </c>
      <c r="K23" s="3">
        <v>46</v>
      </c>
    </row>
    <row r="24" spans="1:11" ht="27">
      <c r="A24" s="3" t="s">
        <v>143</v>
      </c>
      <c r="B24" s="3">
        <v>9004</v>
      </c>
      <c r="C24" s="3" t="s">
        <v>175</v>
      </c>
      <c r="D24" s="6">
        <v>1958.4</v>
      </c>
      <c r="E24" s="6">
        <v>1958.4</v>
      </c>
      <c r="F24" s="4">
        <v>160</v>
      </c>
      <c r="G24" s="4">
        <v>160</v>
      </c>
      <c r="H24" s="6">
        <v>0</v>
      </c>
      <c r="I24" s="3" t="s">
        <v>255</v>
      </c>
      <c r="J24" s="6">
        <f t="shared" si="0"/>
        <v>1801.7280000000001</v>
      </c>
      <c r="K24" s="3">
        <v>51</v>
      </c>
    </row>
    <row r="25" spans="1:11" ht="27">
      <c r="A25" s="3" t="s">
        <v>143</v>
      </c>
      <c r="B25" s="3">
        <v>9004</v>
      </c>
      <c r="C25" s="3" t="s">
        <v>175</v>
      </c>
      <c r="D25" s="6">
        <v>1958.4</v>
      </c>
      <c r="E25" s="6">
        <v>1958.4</v>
      </c>
      <c r="F25" s="4">
        <v>160</v>
      </c>
      <c r="G25" s="4">
        <v>160</v>
      </c>
      <c r="H25" s="6">
        <v>0</v>
      </c>
      <c r="I25" s="3" t="s">
        <v>255</v>
      </c>
      <c r="J25" s="6">
        <f t="shared" si="0"/>
        <v>1801.7280000000001</v>
      </c>
      <c r="K25" s="3">
        <v>56</v>
      </c>
    </row>
    <row r="26" spans="1:11" ht="27">
      <c r="A26" s="3" t="s">
        <v>143</v>
      </c>
      <c r="B26" s="3">
        <v>9004</v>
      </c>
      <c r="C26" s="3" t="s">
        <v>175</v>
      </c>
      <c r="D26" s="6">
        <v>1958.4</v>
      </c>
      <c r="E26" s="6">
        <v>1958.4</v>
      </c>
      <c r="F26" s="4">
        <v>160</v>
      </c>
      <c r="G26" s="4">
        <v>160</v>
      </c>
      <c r="H26" s="6">
        <v>0</v>
      </c>
      <c r="I26" s="3" t="s">
        <v>255</v>
      </c>
      <c r="J26" s="6">
        <f t="shared" si="0"/>
        <v>1801.7280000000001</v>
      </c>
      <c r="K26" s="3">
        <v>61</v>
      </c>
    </row>
    <row r="27" spans="1:11" ht="27">
      <c r="A27" s="3" t="s">
        <v>143</v>
      </c>
      <c r="B27" s="3">
        <v>9004</v>
      </c>
      <c r="C27" s="3" t="s">
        <v>167</v>
      </c>
      <c r="D27" s="6">
        <v>1542.24</v>
      </c>
      <c r="E27" s="6">
        <v>1542.24</v>
      </c>
      <c r="F27" s="4">
        <v>126</v>
      </c>
      <c r="G27" s="4">
        <v>126</v>
      </c>
      <c r="H27" s="6">
        <v>0</v>
      </c>
      <c r="I27" s="3" t="s">
        <v>255</v>
      </c>
      <c r="J27" s="6">
        <f t="shared" si="0"/>
        <v>1418.8608000000002</v>
      </c>
      <c r="K27" s="3">
        <v>39</v>
      </c>
    </row>
    <row r="28" spans="1:11" ht="27">
      <c r="A28" s="3" t="s">
        <v>143</v>
      </c>
      <c r="B28" s="3">
        <v>9004</v>
      </c>
      <c r="C28" s="3" t="s">
        <v>167</v>
      </c>
      <c r="D28" s="6">
        <v>1689.12</v>
      </c>
      <c r="E28" s="6">
        <v>1689.12</v>
      </c>
      <c r="F28" s="4">
        <v>138</v>
      </c>
      <c r="G28" s="4">
        <v>138</v>
      </c>
      <c r="H28" s="6">
        <v>0</v>
      </c>
      <c r="I28" s="3" t="s">
        <v>255</v>
      </c>
      <c r="J28" s="6">
        <f t="shared" si="0"/>
        <v>1553.9903999999999</v>
      </c>
      <c r="K28" s="3">
        <v>44</v>
      </c>
    </row>
    <row r="29" spans="1:11" ht="27">
      <c r="A29" s="3" t="s">
        <v>143</v>
      </c>
      <c r="B29" s="3">
        <v>9004</v>
      </c>
      <c r="C29" s="3" t="s">
        <v>167</v>
      </c>
      <c r="D29" s="6">
        <v>1468.8</v>
      </c>
      <c r="E29" s="6">
        <v>1468.8</v>
      </c>
      <c r="F29" s="4">
        <v>120</v>
      </c>
      <c r="G29" s="4">
        <v>120</v>
      </c>
      <c r="H29" s="6">
        <v>0</v>
      </c>
      <c r="I29" s="3" t="s">
        <v>255</v>
      </c>
      <c r="J29" s="6">
        <f t="shared" si="0"/>
        <v>1351.296</v>
      </c>
      <c r="K29" s="3">
        <v>49</v>
      </c>
    </row>
    <row r="30" spans="1:11" ht="27">
      <c r="A30" s="3" t="s">
        <v>143</v>
      </c>
      <c r="B30" s="3">
        <v>9004</v>
      </c>
      <c r="C30" s="3" t="s">
        <v>167</v>
      </c>
      <c r="D30" s="6">
        <v>1468.8</v>
      </c>
      <c r="E30" s="6">
        <v>1468.8</v>
      </c>
      <c r="F30" s="4">
        <v>120</v>
      </c>
      <c r="G30" s="4">
        <v>120</v>
      </c>
      <c r="H30" s="6">
        <v>0</v>
      </c>
      <c r="I30" s="3" t="s">
        <v>255</v>
      </c>
      <c r="J30" s="6">
        <f t="shared" si="0"/>
        <v>1351.296</v>
      </c>
      <c r="K30" s="3">
        <v>54</v>
      </c>
    </row>
    <row r="31" spans="1:11" ht="27">
      <c r="A31" s="3" t="s">
        <v>143</v>
      </c>
      <c r="B31" s="3">
        <v>9004</v>
      </c>
      <c r="C31" s="3" t="s">
        <v>167</v>
      </c>
      <c r="D31" s="6">
        <v>1468.8</v>
      </c>
      <c r="E31" s="6">
        <v>1468.8</v>
      </c>
      <c r="F31" s="4">
        <v>120</v>
      </c>
      <c r="G31" s="4">
        <v>120</v>
      </c>
      <c r="H31" s="6">
        <v>0</v>
      </c>
      <c r="I31" s="3" t="s">
        <v>255</v>
      </c>
      <c r="J31" s="6">
        <f t="shared" si="0"/>
        <v>1351.296</v>
      </c>
      <c r="K31" s="3">
        <v>59</v>
      </c>
    </row>
    <row r="32" spans="1:11" ht="27">
      <c r="A32" s="3" t="s">
        <v>143</v>
      </c>
      <c r="B32" s="3">
        <v>9004</v>
      </c>
      <c r="C32" s="3" t="s">
        <v>167</v>
      </c>
      <c r="D32" s="6">
        <v>1468.8</v>
      </c>
      <c r="E32" s="6">
        <v>1468.8</v>
      </c>
      <c r="F32" s="4">
        <v>120</v>
      </c>
      <c r="G32" s="4">
        <v>120</v>
      </c>
      <c r="H32" s="6">
        <v>0</v>
      </c>
      <c r="I32" s="3" t="s">
        <v>255</v>
      </c>
      <c r="J32" s="6">
        <f t="shared" si="0"/>
        <v>1351.296</v>
      </c>
      <c r="K32" s="3">
        <v>64</v>
      </c>
    </row>
    <row r="33" spans="1:11" ht="27">
      <c r="A33" s="3" t="s">
        <v>143</v>
      </c>
      <c r="B33" s="3">
        <v>9004</v>
      </c>
      <c r="C33" s="3" t="s">
        <v>171</v>
      </c>
      <c r="D33" s="6">
        <v>1542.24</v>
      </c>
      <c r="E33" s="6">
        <v>1542.24</v>
      </c>
      <c r="F33" s="4">
        <v>126</v>
      </c>
      <c r="G33" s="4">
        <v>126</v>
      </c>
      <c r="H33" s="6">
        <v>0</v>
      </c>
      <c r="I33" s="3" t="s">
        <v>255</v>
      </c>
      <c r="J33" s="6">
        <f t="shared" si="0"/>
        <v>1418.8608000000002</v>
      </c>
      <c r="K33" s="3">
        <v>35</v>
      </c>
    </row>
    <row r="34" spans="1:11" ht="27">
      <c r="A34" s="3" t="s">
        <v>143</v>
      </c>
      <c r="B34" s="3">
        <v>9004</v>
      </c>
      <c r="C34" s="3" t="s">
        <v>171</v>
      </c>
      <c r="D34" s="6">
        <v>1689.12</v>
      </c>
      <c r="E34" s="6">
        <v>1689.12</v>
      </c>
      <c r="F34" s="4">
        <v>138</v>
      </c>
      <c r="G34" s="4">
        <v>138</v>
      </c>
      <c r="H34" s="6">
        <v>0</v>
      </c>
      <c r="I34" s="3" t="s">
        <v>255</v>
      </c>
      <c r="J34" s="6">
        <f t="shared" ref="J34:J65" si="1">E34*0.92</f>
        <v>1553.9903999999999</v>
      </c>
      <c r="K34" s="3">
        <v>40</v>
      </c>
    </row>
    <row r="35" spans="1:11" ht="27">
      <c r="A35" s="3" t="s">
        <v>143</v>
      </c>
      <c r="B35" s="3">
        <v>9004</v>
      </c>
      <c r="C35" s="3" t="s">
        <v>171</v>
      </c>
      <c r="D35" s="6">
        <v>1468.8</v>
      </c>
      <c r="E35" s="6">
        <v>1468.8</v>
      </c>
      <c r="F35" s="4">
        <v>120</v>
      </c>
      <c r="G35" s="4">
        <v>120</v>
      </c>
      <c r="H35" s="6">
        <v>0</v>
      </c>
      <c r="I35" s="3" t="s">
        <v>255</v>
      </c>
      <c r="J35" s="6">
        <f t="shared" si="1"/>
        <v>1351.296</v>
      </c>
      <c r="K35" s="3">
        <v>45</v>
      </c>
    </row>
    <row r="36" spans="1:11" ht="27">
      <c r="A36" s="3" t="s">
        <v>143</v>
      </c>
      <c r="B36" s="3">
        <v>9004</v>
      </c>
      <c r="C36" s="3" t="s">
        <v>171</v>
      </c>
      <c r="D36" s="6">
        <v>1468.8</v>
      </c>
      <c r="E36" s="6">
        <v>1468.8</v>
      </c>
      <c r="F36" s="4">
        <v>120</v>
      </c>
      <c r="G36" s="4">
        <v>120</v>
      </c>
      <c r="H36" s="6">
        <v>0</v>
      </c>
      <c r="I36" s="3" t="s">
        <v>255</v>
      </c>
      <c r="J36" s="6">
        <f t="shared" si="1"/>
        <v>1351.296</v>
      </c>
      <c r="K36" s="3">
        <v>50</v>
      </c>
    </row>
    <row r="37" spans="1:11" ht="27">
      <c r="A37" s="3" t="s">
        <v>143</v>
      </c>
      <c r="B37" s="3">
        <v>9004</v>
      </c>
      <c r="C37" s="3" t="s">
        <v>171</v>
      </c>
      <c r="D37" s="6">
        <v>1468.8</v>
      </c>
      <c r="E37" s="6">
        <v>1468.8</v>
      </c>
      <c r="F37" s="4">
        <v>120</v>
      </c>
      <c r="G37" s="4">
        <v>120</v>
      </c>
      <c r="H37" s="6">
        <v>0</v>
      </c>
      <c r="I37" s="3" t="s">
        <v>255</v>
      </c>
      <c r="J37" s="6">
        <f t="shared" si="1"/>
        <v>1351.296</v>
      </c>
      <c r="K37" s="3">
        <v>55</v>
      </c>
    </row>
    <row r="38" spans="1:11" ht="27">
      <c r="A38" s="3" t="s">
        <v>143</v>
      </c>
      <c r="B38" s="3">
        <v>9004</v>
      </c>
      <c r="C38" s="3" t="s">
        <v>171</v>
      </c>
      <c r="D38" s="6">
        <v>1468.8</v>
      </c>
      <c r="E38" s="6">
        <v>1468.8</v>
      </c>
      <c r="F38" s="4">
        <v>120</v>
      </c>
      <c r="G38" s="4">
        <v>120</v>
      </c>
      <c r="H38" s="6">
        <v>0</v>
      </c>
      <c r="I38" s="3" t="s">
        <v>255</v>
      </c>
      <c r="J38" s="6">
        <f t="shared" si="1"/>
        <v>1351.296</v>
      </c>
      <c r="K38" s="3">
        <v>60</v>
      </c>
    </row>
    <row r="39" spans="1:11" ht="27">
      <c r="A39" s="3" t="s">
        <v>143</v>
      </c>
      <c r="B39" s="3">
        <v>9004</v>
      </c>
      <c r="C39" s="3" t="s">
        <v>182</v>
      </c>
      <c r="D39" s="6">
        <v>2056.3200000000002</v>
      </c>
      <c r="E39" s="6">
        <v>2056.3200000000002</v>
      </c>
      <c r="F39" s="4">
        <v>168</v>
      </c>
      <c r="G39" s="4">
        <v>168</v>
      </c>
      <c r="H39" s="6">
        <v>0</v>
      </c>
      <c r="I39" s="3" t="s">
        <v>255</v>
      </c>
      <c r="J39" s="6">
        <f t="shared" si="1"/>
        <v>1891.8144000000002</v>
      </c>
      <c r="K39" s="3">
        <v>38</v>
      </c>
    </row>
    <row r="40" spans="1:11" ht="27">
      <c r="A40" s="3" t="s">
        <v>143</v>
      </c>
      <c r="B40" s="3">
        <v>9004</v>
      </c>
      <c r="C40" s="3" t="s">
        <v>182</v>
      </c>
      <c r="D40" s="6">
        <v>2252.16</v>
      </c>
      <c r="E40" s="6">
        <v>2252.16</v>
      </c>
      <c r="F40" s="4">
        <v>184</v>
      </c>
      <c r="G40" s="4">
        <v>184</v>
      </c>
      <c r="H40" s="6">
        <v>0</v>
      </c>
      <c r="I40" s="3" t="s">
        <v>255</v>
      </c>
      <c r="J40" s="6">
        <f t="shared" si="1"/>
        <v>2071.9872</v>
      </c>
      <c r="K40" s="3">
        <v>43</v>
      </c>
    </row>
    <row r="41" spans="1:11" ht="27">
      <c r="A41" s="3" t="s">
        <v>143</v>
      </c>
      <c r="B41" s="3">
        <v>9004</v>
      </c>
      <c r="C41" s="3" t="s">
        <v>182</v>
      </c>
      <c r="D41" s="6">
        <v>1958.4</v>
      </c>
      <c r="E41" s="6">
        <v>1958.4</v>
      </c>
      <c r="F41" s="4">
        <v>160</v>
      </c>
      <c r="G41" s="4">
        <v>160</v>
      </c>
      <c r="H41" s="6">
        <v>0</v>
      </c>
      <c r="I41" s="3" t="s">
        <v>255</v>
      </c>
      <c r="J41" s="6">
        <f t="shared" si="1"/>
        <v>1801.7280000000001</v>
      </c>
      <c r="K41" s="3">
        <v>48</v>
      </c>
    </row>
    <row r="42" spans="1:11" ht="27">
      <c r="A42" s="3" t="s">
        <v>143</v>
      </c>
      <c r="B42" s="3">
        <v>9004</v>
      </c>
      <c r="C42" s="3" t="s">
        <v>182</v>
      </c>
      <c r="D42" s="6">
        <v>1958.4</v>
      </c>
      <c r="E42" s="6">
        <v>1958.4</v>
      </c>
      <c r="F42" s="4">
        <v>160</v>
      </c>
      <c r="G42" s="4">
        <v>160</v>
      </c>
      <c r="H42" s="6">
        <v>0</v>
      </c>
      <c r="I42" s="3" t="s">
        <v>255</v>
      </c>
      <c r="J42" s="6">
        <f t="shared" si="1"/>
        <v>1801.7280000000001</v>
      </c>
      <c r="K42" s="3">
        <v>53</v>
      </c>
    </row>
    <row r="43" spans="1:11" ht="27">
      <c r="A43" s="3" t="s">
        <v>143</v>
      </c>
      <c r="B43" s="3">
        <v>9004</v>
      </c>
      <c r="C43" s="3" t="s">
        <v>182</v>
      </c>
      <c r="D43" s="6">
        <v>1958.4</v>
      </c>
      <c r="E43" s="6">
        <v>1958.4</v>
      </c>
      <c r="F43" s="4">
        <v>160</v>
      </c>
      <c r="G43" s="4">
        <v>160</v>
      </c>
      <c r="H43" s="6">
        <v>0</v>
      </c>
      <c r="I43" s="3" t="s">
        <v>255</v>
      </c>
      <c r="J43" s="6">
        <f t="shared" si="1"/>
        <v>1801.7280000000001</v>
      </c>
      <c r="K43" s="3">
        <v>58</v>
      </c>
    </row>
    <row r="44" spans="1:11" ht="27">
      <c r="A44" s="3" t="s">
        <v>143</v>
      </c>
      <c r="B44" s="3">
        <v>9004</v>
      </c>
      <c r="C44" s="3" t="s">
        <v>182</v>
      </c>
      <c r="D44" s="6">
        <v>1958.4</v>
      </c>
      <c r="E44" s="6">
        <v>1958.4</v>
      </c>
      <c r="F44" s="4">
        <v>160</v>
      </c>
      <c r="G44" s="4">
        <v>160</v>
      </c>
      <c r="H44" s="6">
        <v>0</v>
      </c>
      <c r="I44" s="3" t="s">
        <v>255</v>
      </c>
      <c r="J44" s="6">
        <f t="shared" si="1"/>
        <v>1801.7280000000001</v>
      </c>
      <c r="K44" s="3">
        <v>63</v>
      </c>
    </row>
    <row r="45" spans="1:11" ht="27">
      <c r="A45" s="3" t="s">
        <v>143</v>
      </c>
      <c r="B45" s="3">
        <v>9004</v>
      </c>
      <c r="C45" s="3" t="s">
        <v>185</v>
      </c>
      <c r="D45" s="6">
        <v>2056.3200000000002</v>
      </c>
      <c r="E45" s="6">
        <v>2056.3200000000002</v>
      </c>
      <c r="F45" s="4">
        <v>168</v>
      </c>
      <c r="G45" s="4">
        <v>168</v>
      </c>
      <c r="H45" s="6">
        <v>0</v>
      </c>
      <c r="I45" s="3" t="s">
        <v>255</v>
      </c>
      <c r="J45" s="6">
        <f t="shared" si="1"/>
        <v>1891.8144000000002</v>
      </c>
      <c r="K45" s="3">
        <v>37</v>
      </c>
    </row>
    <row r="46" spans="1:11" ht="27">
      <c r="A46" s="3" t="s">
        <v>143</v>
      </c>
      <c r="B46" s="3">
        <v>9004</v>
      </c>
      <c r="C46" s="3" t="s">
        <v>185</v>
      </c>
      <c r="D46" s="6">
        <v>2252.16</v>
      </c>
      <c r="E46" s="6">
        <v>2252.16</v>
      </c>
      <c r="F46" s="4">
        <v>184</v>
      </c>
      <c r="G46" s="4">
        <v>184</v>
      </c>
      <c r="H46" s="6">
        <v>0</v>
      </c>
      <c r="I46" s="3" t="s">
        <v>255</v>
      </c>
      <c r="J46" s="6">
        <f t="shared" si="1"/>
        <v>2071.9872</v>
      </c>
      <c r="K46" s="3">
        <v>42</v>
      </c>
    </row>
    <row r="47" spans="1:11" ht="27">
      <c r="A47" s="3" t="s">
        <v>143</v>
      </c>
      <c r="B47" s="3">
        <v>9004</v>
      </c>
      <c r="C47" s="3" t="s">
        <v>185</v>
      </c>
      <c r="D47" s="6">
        <v>1958.4</v>
      </c>
      <c r="E47" s="6">
        <v>1958.4</v>
      </c>
      <c r="F47" s="4">
        <v>160</v>
      </c>
      <c r="G47" s="4">
        <v>160</v>
      </c>
      <c r="H47" s="6">
        <v>0</v>
      </c>
      <c r="I47" s="3" t="s">
        <v>255</v>
      </c>
      <c r="J47" s="6">
        <f t="shared" si="1"/>
        <v>1801.7280000000001</v>
      </c>
      <c r="K47" s="3">
        <v>47</v>
      </c>
    </row>
    <row r="48" spans="1:11" ht="27">
      <c r="A48" s="3" t="s">
        <v>143</v>
      </c>
      <c r="B48" s="3">
        <v>9004</v>
      </c>
      <c r="C48" s="3" t="s">
        <v>185</v>
      </c>
      <c r="D48" s="6">
        <v>1958.4</v>
      </c>
      <c r="E48" s="6">
        <v>1958.4</v>
      </c>
      <c r="F48" s="4">
        <v>160</v>
      </c>
      <c r="G48" s="4">
        <v>160</v>
      </c>
      <c r="H48" s="6">
        <v>0</v>
      </c>
      <c r="I48" s="3" t="s">
        <v>255</v>
      </c>
      <c r="J48" s="6">
        <f t="shared" si="1"/>
        <v>1801.7280000000001</v>
      </c>
      <c r="K48" s="3">
        <v>52</v>
      </c>
    </row>
    <row r="49" spans="1:11" ht="27">
      <c r="A49" s="3" t="s">
        <v>143</v>
      </c>
      <c r="B49" s="3">
        <v>9004</v>
      </c>
      <c r="C49" s="3" t="s">
        <v>185</v>
      </c>
      <c r="D49" s="6">
        <v>1958.4</v>
      </c>
      <c r="E49" s="6">
        <v>1958.4</v>
      </c>
      <c r="F49" s="4">
        <v>160</v>
      </c>
      <c r="G49" s="4">
        <v>160</v>
      </c>
      <c r="H49" s="6">
        <v>0</v>
      </c>
      <c r="I49" s="3" t="s">
        <v>255</v>
      </c>
      <c r="J49" s="6">
        <f t="shared" si="1"/>
        <v>1801.7280000000001</v>
      </c>
      <c r="K49" s="3">
        <v>57</v>
      </c>
    </row>
    <row r="50" spans="1:11" ht="27">
      <c r="A50" s="3" t="s">
        <v>143</v>
      </c>
      <c r="B50" s="3">
        <v>9004</v>
      </c>
      <c r="C50" s="3" t="s">
        <v>185</v>
      </c>
      <c r="D50" s="6">
        <v>1958.4</v>
      </c>
      <c r="E50" s="6">
        <v>1958.4</v>
      </c>
      <c r="F50" s="4">
        <v>160</v>
      </c>
      <c r="G50" s="4">
        <v>160</v>
      </c>
      <c r="H50" s="6">
        <v>0</v>
      </c>
      <c r="I50" s="3" t="s">
        <v>255</v>
      </c>
      <c r="J50" s="6">
        <f t="shared" si="1"/>
        <v>1801.7280000000001</v>
      </c>
      <c r="K50" s="3">
        <v>62</v>
      </c>
    </row>
    <row r="51" spans="1:11">
      <c r="A51" s="3" t="s">
        <v>32</v>
      </c>
      <c r="B51" s="3">
        <v>9002</v>
      </c>
      <c r="C51" s="3" t="s">
        <v>104</v>
      </c>
      <c r="D51" s="6">
        <v>2071.44</v>
      </c>
      <c r="E51" s="6">
        <v>2071.44</v>
      </c>
      <c r="F51" s="4">
        <v>168</v>
      </c>
      <c r="G51" s="4">
        <v>168</v>
      </c>
      <c r="H51" s="6">
        <v>0</v>
      </c>
      <c r="I51" s="3" t="s">
        <v>254</v>
      </c>
      <c r="J51" s="6">
        <f t="shared" si="1"/>
        <v>1905.7248000000002</v>
      </c>
      <c r="K51" s="3">
        <v>11</v>
      </c>
    </row>
    <row r="52" spans="1:11">
      <c r="A52" s="3" t="s">
        <v>32</v>
      </c>
      <c r="B52" s="3">
        <v>9002</v>
      </c>
      <c r="C52" s="3" t="s">
        <v>104</v>
      </c>
      <c r="D52" s="6">
        <v>1974.89</v>
      </c>
      <c r="E52" s="6">
        <v>1972.8</v>
      </c>
      <c r="F52" s="4">
        <v>160</v>
      </c>
      <c r="G52" s="4">
        <v>160</v>
      </c>
      <c r="H52" s="6">
        <v>2.0900000000001455</v>
      </c>
      <c r="I52" s="3" t="s">
        <v>254</v>
      </c>
      <c r="J52" s="6">
        <f t="shared" si="1"/>
        <v>1814.9760000000001</v>
      </c>
      <c r="K52" s="3">
        <v>15</v>
      </c>
    </row>
    <row r="53" spans="1:11">
      <c r="A53" s="3" t="s">
        <v>32</v>
      </c>
      <c r="B53" s="3">
        <v>9002</v>
      </c>
      <c r="C53" s="3" t="s">
        <v>118</v>
      </c>
      <c r="D53" s="6">
        <v>2071.44</v>
      </c>
      <c r="E53" s="6">
        <v>2071.44</v>
      </c>
      <c r="F53" s="4">
        <v>168</v>
      </c>
      <c r="G53" s="4">
        <v>168</v>
      </c>
      <c r="H53" s="6">
        <v>0</v>
      </c>
      <c r="I53" s="3" t="s">
        <v>254</v>
      </c>
      <c r="J53" s="6">
        <f t="shared" si="1"/>
        <v>1905.7248000000002</v>
      </c>
      <c r="K53" s="3">
        <v>12</v>
      </c>
    </row>
    <row r="54" spans="1:11">
      <c r="A54" s="3" t="s">
        <v>32</v>
      </c>
      <c r="B54" s="3">
        <v>9002</v>
      </c>
      <c r="C54" s="3" t="s">
        <v>118</v>
      </c>
      <c r="D54" s="6">
        <v>1974.89</v>
      </c>
      <c r="E54" s="6">
        <v>1972.8</v>
      </c>
      <c r="F54" s="4">
        <v>160</v>
      </c>
      <c r="G54" s="4">
        <v>160</v>
      </c>
      <c r="H54" s="6">
        <v>2.0900000000001455</v>
      </c>
      <c r="I54" s="3" t="s">
        <v>254</v>
      </c>
      <c r="J54" s="6">
        <f t="shared" si="1"/>
        <v>1814.9760000000001</v>
      </c>
      <c r="K54" s="3">
        <v>16</v>
      </c>
    </row>
    <row r="55" spans="1:11">
      <c r="A55" s="3" t="s">
        <v>32</v>
      </c>
      <c r="B55" s="3">
        <v>9002</v>
      </c>
      <c r="C55" s="3" t="s">
        <v>126</v>
      </c>
      <c r="D55" s="6">
        <v>2071.44</v>
      </c>
      <c r="E55" s="6">
        <v>2071.44</v>
      </c>
      <c r="F55" s="4">
        <v>168</v>
      </c>
      <c r="G55" s="4">
        <v>168</v>
      </c>
      <c r="H55" s="6">
        <v>0</v>
      </c>
      <c r="I55" s="3" t="s">
        <v>254</v>
      </c>
      <c r="J55" s="6">
        <f t="shared" si="1"/>
        <v>1905.7248000000002</v>
      </c>
      <c r="K55" s="3">
        <v>13</v>
      </c>
    </row>
    <row r="56" spans="1:11">
      <c r="A56" s="3" t="s">
        <v>32</v>
      </c>
      <c r="B56" s="3">
        <v>9002</v>
      </c>
      <c r="C56" s="3" t="s">
        <v>126</v>
      </c>
      <c r="D56" s="6">
        <v>1974.89</v>
      </c>
      <c r="E56" s="6">
        <v>1972.8</v>
      </c>
      <c r="F56" s="4">
        <v>160</v>
      </c>
      <c r="G56" s="4">
        <v>160</v>
      </c>
      <c r="H56" s="6">
        <v>2.0900000000001455</v>
      </c>
      <c r="I56" s="3" t="s">
        <v>254</v>
      </c>
      <c r="J56" s="6">
        <f t="shared" si="1"/>
        <v>1814.9760000000001</v>
      </c>
      <c r="K56" s="3">
        <v>17</v>
      </c>
    </row>
    <row r="57" spans="1:11">
      <c r="A57" s="3" t="s">
        <v>32</v>
      </c>
      <c r="B57" s="3">
        <v>9002</v>
      </c>
      <c r="C57" s="3" t="s">
        <v>95</v>
      </c>
      <c r="D57" s="6">
        <v>2071.44</v>
      </c>
      <c r="E57" s="6">
        <v>2071.44</v>
      </c>
      <c r="F57" s="4">
        <v>168</v>
      </c>
      <c r="G57" s="4">
        <v>168</v>
      </c>
      <c r="H57" s="6">
        <v>0</v>
      </c>
      <c r="I57" s="3" t="s">
        <v>254</v>
      </c>
      <c r="J57" s="6">
        <f t="shared" si="1"/>
        <v>1905.7248000000002</v>
      </c>
      <c r="K57" s="3">
        <v>10</v>
      </c>
    </row>
    <row r="58" spans="1:11">
      <c r="A58" s="3" t="s">
        <v>32</v>
      </c>
      <c r="B58" s="3">
        <v>9002</v>
      </c>
      <c r="C58" s="3" t="s">
        <v>95</v>
      </c>
      <c r="D58" s="6">
        <v>1974.89</v>
      </c>
      <c r="E58" s="6">
        <v>1972.8</v>
      </c>
      <c r="F58" s="4">
        <v>160</v>
      </c>
      <c r="G58" s="4">
        <v>160</v>
      </c>
      <c r="H58" s="6">
        <v>2.0900000000001455</v>
      </c>
      <c r="I58" s="3" t="s">
        <v>254</v>
      </c>
      <c r="J58" s="6">
        <f t="shared" si="1"/>
        <v>1814.9760000000001</v>
      </c>
      <c r="K58" s="3">
        <v>14</v>
      </c>
    </row>
    <row r="59" spans="1:11" ht="27">
      <c r="A59" s="3" t="s">
        <v>32</v>
      </c>
      <c r="B59" s="3">
        <v>9004</v>
      </c>
      <c r="C59" s="3" t="s">
        <v>45</v>
      </c>
      <c r="D59" s="6">
        <v>2268.7199999999998</v>
      </c>
      <c r="E59" s="6">
        <v>2268.7199999999998</v>
      </c>
      <c r="F59" s="4">
        <v>184</v>
      </c>
      <c r="G59" s="4">
        <v>184</v>
      </c>
      <c r="H59" s="6">
        <v>0</v>
      </c>
      <c r="I59" s="3" t="s">
        <v>254</v>
      </c>
      <c r="J59" s="6">
        <f t="shared" si="1"/>
        <v>2087.2224000000001</v>
      </c>
      <c r="K59" s="3">
        <v>43</v>
      </c>
    </row>
    <row r="60" spans="1:11" ht="27">
      <c r="A60" s="3" t="s">
        <v>32</v>
      </c>
      <c r="B60" s="3">
        <v>9004</v>
      </c>
      <c r="C60" s="3" t="s">
        <v>45</v>
      </c>
      <c r="D60" s="6">
        <v>1972.8</v>
      </c>
      <c r="E60" s="6">
        <v>1972.8</v>
      </c>
      <c r="F60" s="4">
        <v>160</v>
      </c>
      <c r="G60" s="4">
        <v>160</v>
      </c>
      <c r="H60" s="6">
        <v>0</v>
      </c>
      <c r="I60" s="3" t="s">
        <v>254</v>
      </c>
      <c r="J60" s="6">
        <f t="shared" si="1"/>
        <v>1814.9760000000001</v>
      </c>
      <c r="K60" s="3">
        <v>55</v>
      </c>
    </row>
    <row r="61" spans="1:11">
      <c r="A61" s="3" t="s">
        <v>32</v>
      </c>
      <c r="B61" s="3">
        <v>9004</v>
      </c>
      <c r="C61" s="3" t="s">
        <v>90</v>
      </c>
      <c r="D61" s="6">
        <v>1775.52</v>
      </c>
      <c r="E61" s="6">
        <v>1775.52</v>
      </c>
      <c r="F61" s="4">
        <v>144</v>
      </c>
      <c r="G61" s="4">
        <v>144</v>
      </c>
      <c r="H61" s="6">
        <v>0</v>
      </c>
      <c r="I61" s="3" t="s">
        <v>254</v>
      </c>
      <c r="J61" s="6">
        <f t="shared" si="1"/>
        <v>1633.4784</v>
      </c>
      <c r="K61" s="3">
        <v>28</v>
      </c>
    </row>
    <row r="62" spans="1:11">
      <c r="A62" s="3" t="s">
        <v>32</v>
      </c>
      <c r="B62" s="3">
        <v>9004</v>
      </c>
      <c r="C62" s="3" t="s">
        <v>90</v>
      </c>
      <c r="D62" s="6">
        <v>2268.7199999999998</v>
      </c>
      <c r="E62" s="6">
        <v>2268.7199999999998</v>
      </c>
      <c r="F62" s="4">
        <v>184</v>
      </c>
      <c r="G62" s="4">
        <v>184</v>
      </c>
      <c r="H62" s="6">
        <v>0</v>
      </c>
      <c r="I62" s="3" t="s">
        <v>254</v>
      </c>
      <c r="J62" s="6">
        <f t="shared" si="1"/>
        <v>2087.2224000000001</v>
      </c>
      <c r="K62" s="3">
        <v>34</v>
      </c>
    </row>
    <row r="63" spans="1:11">
      <c r="A63" s="3" t="s">
        <v>32</v>
      </c>
      <c r="B63" s="3">
        <v>9004</v>
      </c>
      <c r="C63" s="3" t="s">
        <v>90</v>
      </c>
      <c r="D63" s="6">
        <v>1972.8</v>
      </c>
      <c r="E63" s="6">
        <v>1972.8</v>
      </c>
      <c r="F63" s="4">
        <v>160</v>
      </c>
      <c r="G63" s="4">
        <v>160</v>
      </c>
      <c r="H63" s="6">
        <v>0</v>
      </c>
      <c r="I63" s="3" t="s">
        <v>254</v>
      </c>
      <c r="J63" s="6">
        <f t="shared" si="1"/>
        <v>1814.9760000000001</v>
      </c>
      <c r="K63" s="3">
        <v>46</v>
      </c>
    </row>
    <row r="64" spans="1:11">
      <c r="A64" s="3" t="s">
        <v>32</v>
      </c>
      <c r="B64" s="3">
        <v>9004</v>
      </c>
      <c r="C64" s="3" t="s">
        <v>64</v>
      </c>
      <c r="D64" s="6">
        <v>2268.7199999999998</v>
      </c>
      <c r="E64" s="6">
        <v>2268.7199999999998</v>
      </c>
      <c r="F64" s="4">
        <v>184</v>
      </c>
      <c r="G64" s="4">
        <v>184</v>
      </c>
      <c r="H64" s="6">
        <v>0</v>
      </c>
      <c r="I64" s="3" t="s">
        <v>254</v>
      </c>
      <c r="J64" s="6">
        <f t="shared" si="1"/>
        <v>2087.2224000000001</v>
      </c>
      <c r="K64" s="3">
        <v>44</v>
      </c>
    </row>
    <row r="65" spans="1:11">
      <c r="A65" s="3" t="s">
        <v>32</v>
      </c>
      <c r="B65" s="3">
        <v>9004</v>
      </c>
      <c r="C65" s="3" t="s">
        <v>64</v>
      </c>
      <c r="D65" s="6">
        <v>1972.8</v>
      </c>
      <c r="E65" s="6">
        <v>1972.8</v>
      </c>
      <c r="F65" s="4">
        <v>160</v>
      </c>
      <c r="G65" s="4">
        <v>160</v>
      </c>
      <c r="H65" s="6">
        <v>0</v>
      </c>
      <c r="I65" s="3" t="s">
        <v>254</v>
      </c>
      <c r="J65" s="6">
        <f t="shared" si="1"/>
        <v>1814.9760000000001</v>
      </c>
      <c r="K65" s="3">
        <v>56</v>
      </c>
    </row>
    <row r="66" spans="1:11">
      <c r="A66" s="3" t="s">
        <v>32</v>
      </c>
      <c r="B66" s="3">
        <v>9004</v>
      </c>
      <c r="C66" s="3" t="s">
        <v>104</v>
      </c>
      <c r="D66" s="6">
        <v>1775.52</v>
      </c>
      <c r="E66" s="6">
        <v>1775.52</v>
      </c>
      <c r="F66" s="4">
        <v>144</v>
      </c>
      <c r="G66" s="4">
        <v>144</v>
      </c>
      <c r="H66" s="6">
        <v>0</v>
      </c>
      <c r="I66" s="3" t="s">
        <v>254</v>
      </c>
      <c r="J66" s="6">
        <f t="shared" ref="J66:J97" si="2">E66*0.92</f>
        <v>1633.4784</v>
      </c>
      <c r="K66" s="3">
        <v>30</v>
      </c>
    </row>
    <row r="67" spans="1:11">
      <c r="A67" s="3" t="s">
        <v>32</v>
      </c>
      <c r="B67" s="3">
        <v>9004</v>
      </c>
      <c r="C67" s="3" t="s">
        <v>104</v>
      </c>
      <c r="D67" s="6">
        <v>2268.7199999999998</v>
      </c>
      <c r="E67" s="6">
        <v>2268.7199999999998</v>
      </c>
      <c r="F67" s="4">
        <v>184</v>
      </c>
      <c r="G67" s="4">
        <v>184</v>
      </c>
      <c r="H67" s="6">
        <v>0</v>
      </c>
      <c r="I67" s="3" t="s">
        <v>254</v>
      </c>
      <c r="J67" s="6">
        <f t="shared" si="2"/>
        <v>2087.2224000000001</v>
      </c>
      <c r="K67" s="3">
        <v>37</v>
      </c>
    </row>
    <row r="68" spans="1:11">
      <c r="A68" s="3" t="s">
        <v>32</v>
      </c>
      <c r="B68" s="3">
        <v>9004</v>
      </c>
      <c r="C68" s="3" t="s">
        <v>104</v>
      </c>
      <c r="D68" s="6">
        <v>1972.8</v>
      </c>
      <c r="E68" s="6">
        <v>1972.8</v>
      </c>
      <c r="F68" s="4">
        <v>160</v>
      </c>
      <c r="G68" s="4">
        <v>160</v>
      </c>
      <c r="H68" s="6">
        <v>0</v>
      </c>
      <c r="I68" s="3" t="s">
        <v>254</v>
      </c>
      <c r="J68" s="6">
        <f t="shared" si="2"/>
        <v>1814.9760000000001</v>
      </c>
      <c r="K68" s="3">
        <v>50</v>
      </c>
    </row>
    <row r="69" spans="1:11">
      <c r="A69" s="3" t="s">
        <v>32</v>
      </c>
      <c r="B69" s="3">
        <v>9004</v>
      </c>
      <c r="C69" s="3" t="s">
        <v>118</v>
      </c>
      <c r="D69" s="6">
        <v>1775.52</v>
      </c>
      <c r="E69" s="6">
        <v>1775.52</v>
      </c>
      <c r="F69" s="4">
        <v>144</v>
      </c>
      <c r="G69" s="4">
        <v>144</v>
      </c>
      <c r="H69" s="6">
        <v>0</v>
      </c>
      <c r="I69" s="3" t="s">
        <v>254</v>
      </c>
      <c r="J69" s="6">
        <f t="shared" si="2"/>
        <v>1633.4784</v>
      </c>
      <c r="K69" s="3">
        <v>27</v>
      </c>
    </row>
    <row r="70" spans="1:11">
      <c r="A70" s="3" t="s">
        <v>32</v>
      </c>
      <c r="B70" s="3">
        <v>9004</v>
      </c>
      <c r="C70" s="3" t="s">
        <v>118</v>
      </c>
      <c r="D70" s="6">
        <v>2268.7199999999998</v>
      </c>
      <c r="E70" s="6">
        <v>2268.7199999999998</v>
      </c>
      <c r="F70" s="4">
        <v>184</v>
      </c>
      <c r="G70" s="4">
        <v>184</v>
      </c>
      <c r="H70" s="6">
        <v>0</v>
      </c>
      <c r="I70" s="3" t="s">
        <v>254</v>
      </c>
      <c r="J70" s="6">
        <f t="shared" si="2"/>
        <v>2087.2224000000001</v>
      </c>
      <c r="K70" s="3">
        <v>35</v>
      </c>
    </row>
    <row r="71" spans="1:11">
      <c r="A71" s="3" t="s">
        <v>32</v>
      </c>
      <c r="B71" s="3">
        <v>9004</v>
      </c>
      <c r="C71" s="3" t="s">
        <v>118</v>
      </c>
      <c r="D71" s="6">
        <v>1972.8</v>
      </c>
      <c r="E71" s="6">
        <v>1972.8</v>
      </c>
      <c r="F71" s="4">
        <v>160</v>
      </c>
      <c r="G71" s="4">
        <v>160</v>
      </c>
      <c r="H71" s="6">
        <v>0</v>
      </c>
      <c r="I71" s="3" t="s">
        <v>254</v>
      </c>
      <c r="J71" s="6">
        <f t="shared" si="2"/>
        <v>1814.9760000000001</v>
      </c>
      <c r="K71" s="3">
        <v>49</v>
      </c>
    </row>
    <row r="72" spans="1:11">
      <c r="A72" s="3" t="s">
        <v>32</v>
      </c>
      <c r="B72" s="3">
        <v>9004</v>
      </c>
      <c r="C72" s="3" t="s">
        <v>114</v>
      </c>
      <c r="D72" s="6">
        <v>1775.52</v>
      </c>
      <c r="E72" s="6">
        <v>1775.52</v>
      </c>
      <c r="F72" s="4">
        <v>144</v>
      </c>
      <c r="G72" s="4">
        <v>144</v>
      </c>
      <c r="H72" s="6">
        <v>0</v>
      </c>
      <c r="I72" s="3" t="s">
        <v>254</v>
      </c>
      <c r="J72" s="6">
        <f t="shared" si="2"/>
        <v>1633.4784</v>
      </c>
      <c r="K72" s="3">
        <v>32</v>
      </c>
    </row>
    <row r="73" spans="1:11">
      <c r="A73" s="3" t="s">
        <v>32</v>
      </c>
      <c r="B73" s="3">
        <v>9004</v>
      </c>
      <c r="C73" s="3" t="s">
        <v>114</v>
      </c>
      <c r="D73" s="6">
        <v>2268.7199999999998</v>
      </c>
      <c r="E73" s="6">
        <v>2268.7199999999998</v>
      </c>
      <c r="F73" s="4">
        <v>184</v>
      </c>
      <c r="G73" s="4">
        <v>184</v>
      </c>
      <c r="H73" s="6">
        <v>0</v>
      </c>
      <c r="I73" s="3" t="s">
        <v>254</v>
      </c>
      <c r="J73" s="6">
        <f t="shared" si="2"/>
        <v>2087.2224000000001</v>
      </c>
      <c r="K73" s="3">
        <v>38</v>
      </c>
    </row>
    <row r="74" spans="1:11">
      <c r="A74" s="3" t="s">
        <v>32</v>
      </c>
      <c r="B74" s="3">
        <v>9004</v>
      </c>
      <c r="C74" s="3" t="s">
        <v>114</v>
      </c>
      <c r="D74" s="6">
        <v>1972.8</v>
      </c>
      <c r="E74" s="6">
        <v>1972.8</v>
      </c>
      <c r="F74" s="4">
        <v>160</v>
      </c>
      <c r="G74" s="4">
        <v>160</v>
      </c>
      <c r="H74" s="6">
        <v>0</v>
      </c>
      <c r="I74" s="3" t="s">
        <v>254</v>
      </c>
      <c r="J74" s="6">
        <f t="shared" si="2"/>
        <v>1814.9760000000001</v>
      </c>
      <c r="K74" s="3">
        <v>51</v>
      </c>
    </row>
    <row r="75" spans="1:11">
      <c r="A75" s="3" t="s">
        <v>32</v>
      </c>
      <c r="B75" s="3">
        <v>9004</v>
      </c>
      <c r="C75" s="3" t="s">
        <v>140</v>
      </c>
      <c r="D75" s="6">
        <v>2268.7199999999998</v>
      </c>
      <c r="E75" s="6">
        <v>2268.7199999999998</v>
      </c>
      <c r="F75" s="4">
        <v>184</v>
      </c>
      <c r="G75" s="4">
        <v>184</v>
      </c>
      <c r="H75" s="6">
        <v>0</v>
      </c>
      <c r="I75" s="3" t="s">
        <v>254</v>
      </c>
      <c r="J75" s="6">
        <f t="shared" si="2"/>
        <v>2087.2224000000001</v>
      </c>
      <c r="K75" s="3">
        <v>42</v>
      </c>
    </row>
    <row r="76" spans="1:11">
      <c r="A76" s="3" t="s">
        <v>32</v>
      </c>
      <c r="B76" s="3">
        <v>9004</v>
      </c>
      <c r="C76" s="3" t="s">
        <v>140</v>
      </c>
      <c r="D76" s="6">
        <v>1972.8</v>
      </c>
      <c r="E76" s="6">
        <v>1972.8</v>
      </c>
      <c r="F76" s="4">
        <v>160</v>
      </c>
      <c r="G76" s="4">
        <v>160</v>
      </c>
      <c r="H76" s="6">
        <v>0</v>
      </c>
      <c r="I76" s="3" t="s">
        <v>254</v>
      </c>
      <c r="J76" s="6">
        <f t="shared" si="2"/>
        <v>1814.9760000000001</v>
      </c>
      <c r="K76" s="3">
        <v>54</v>
      </c>
    </row>
    <row r="77" spans="1:11">
      <c r="A77" s="3" t="s">
        <v>32</v>
      </c>
      <c r="B77" s="3">
        <v>9004</v>
      </c>
      <c r="C77" s="3" t="s">
        <v>126</v>
      </c>
      <c r="D77" s="6">
        <v>1775.52</v>
      </c>
      <c r="E77" s="6">
        <v>1775.52</v>
      </c>
      <c r="F77" s="4">
        <v>144</v>
      </c>
      <c r="G77" s="4">
        <v>144</v>
      </c>
      <c r="H77" s="6">
        <v>0</v>
      </c>
      <c r="I77" s="3" t="s">
        <v>254</v>
      </c>
      <c r="J77" s="6">
        <f t="shared" si="2"/>
        <v>1633.4784</v>
      </c>
      <c r="K77" s="3">
        <v>29</v>
      </c>
    </row>
    <row r="78" spans="1:11">
      <c r="A78" s="3" t="s">
        <v>32</v>
      </c>
      <c r="B78" s="3">
        <v>9004</v>
      </c>
      <c r="C78" s="3" t="s">
        <v>126</v>
      </c>
      <c r="D78" s="6">
        <v>2268.7199999999998</v>
      </c>
      <c r="E78" s="6">
        <v>2268.7199999999998</v>
      </c>
      <c r="F78" s="4">
        <v>184</v>
      </c>
      <c r="G78" s="4">
        <v>184</v>
      </c>
      <c r="H78" s="6">
        <v>0</v>
      </c>
      <c r="I78" s="3" t="s">
        <v>254</v>
      </c>
      <c r="J78" s="6">
        <f t="shared" si="2"/>
        <v>2087.2224000000001</v>
      </c>
      <c r="K78" s="3">
        <v>36</v>
      </c>
    </row>
    <row r="79" spans="1:11">
      <c r="A79" s="3" t="s">
        <v>32</v>
      </c>
      <c r="B79" s="3">
        <v>9004</v>
      </c>
      <c r="C79" s="3" t="s">
        <v>126</v>
      </c>
      <c r="D79" s="6">
        <v>1972.8</v>
      </c>
      <c r="E79" s="6">
        <v>1972.8</v>
      </c>
      <c r="F79" s="4">
        <v>160</v>
      </c>
      <c r="G79" s="4">
        <v>160</v>
      </c>
      <c r="H79" s="6">
        <v>0</v>
      </c>
      <c r="I79" s="3" t="s">
        <v>254</v>
      </c>
      <c r="J79" s="6">
        <f t="shared" si="2"/>
        <v>1814.9760000000001</v>
      </c>
      <c r="K79" s="3">
        <v>47</v>
      </c>
    </row>
    <row r="80" spans="1:11">
      <c r="A80" s="3" t="s">
        <v>32</v>
      </c>
      <c r="B80" s="3">
        <v>9004</v>
      </c>
      <c r="C80" s="3" t="s">
        <v>95</v>
      </c>
      <c r="D80" s="6">
        <v>1775.52</v>
      </c>
      <c r="E80" s="6">
        <v>1775.52</v>
      </c>
      <c r="F80" s="4">
        <v>144</v>
      </c>
      <c r="G80" s="4">
        <v>144</v>
      </c>
      <c r="H80" s="6">
        <v>0</v>
      </c>
      <c r="I80" s="3" t="s">
        <v>254</v>
      </c>
      <c r="J80" s="6">
        <f t="shared" si="2"/>
        <v>1633.4784</v>
      </c>
      <c r="K80" s="3">
        <v>31</v>
      </c>
    </row>
    <row r="81" spans="1:11">
      <c r="A81" s="3" t="s">
        <v>32</v>
      </c>
      <c r="B81" s="3">
        <v>9004</v>
      </c>
      <c r="C81" s="3" t="s">
        <v>95</v>
      </c>
      <c r="D81" s="6">
        <v>2268.7199999999998</v>
      </c>
      <c r="E81" s="6">
        <v>2268.7199999999998</v>
      </c>
      <c r="F81" s="4">
        <v>184</v>
      </c>
      <c r="G81" s="4">
        <v>184</v>
      </c>
      <c r="H81" s="6">
        <v>0</v>
      </c>
      <c r="I81" s="3" t="s">
        <v>254</v>
      </c>
      <c r="J81" s="6">
        <f t="shared" si="2"/>
        <v>2087.2224000000001</v>
      </c>
      <c r="K81" s="3">
        <v>39</v>
      </c>
    </row>
    <row r="82" spans="1:11">
      <c r="A82" s="3" t="s">
        <v>32</v>
      </c>
      <c r="B82" s="3">
        <v>9004</v>
      </c>
      <c r="C82" s="3" t="s">
        <v>95</v>
      </c>
      <c r="D82" s="6">
        <v>1972.8</v>
      </c>
      <c r="E82" s="6">
        <v>1972.8</v>
      </c>
      <c r="F82" s="4">
        <v>160</v>
      </c>
      <c r="G82" s="4">
        <v>160</v>
      </c>
      <c r="H82" s="6">
        <v>0</v>
      </c>
      <c r="I82" s="3" t="s">
        <v>254</v>
      </c>
      <c r="J82" s="6">
        <f t="shared" si="2"/>
        <v>1814.9760000000001</v>
      </c>
      <c r="K82" s="3">
        <v>52</v>
      </c>
    </row>
    <row r="83" spans="1:11">
      <c r="A83" s="3" t="s">
        <v>32</v>
      </c>
      <c r="B83" s="3">
        <v>9004</v>
      </c>
      <c r="C83" s="3" t="s">
        <v>131</v>
      </c>
      <c r="D83" s="6">
        <v>1762.56</v>
      </c>
      <c r="E83" s="6">
        <v>1762.56</v>
      </c>
      <c r="F83" s="4">
        <v>144</v>
      </c>
      <c r="G83" s="4">
        <v>144</v>
      </c>
      <c r="H83" s="6">
        <v>0</v>
      </c>
      <c r="I83" s="3" t="s">
        <v>254</v>
      </c>
      <c r="J83" s="6">
        <f t="shared" si="2"/>
        <v>1621.5552</v>
      </c>
      <c r="K83" s="3">
        <v>33</v>
      </c>
    </row>
    <row r="84" spans="1:11">
      <c r="A84" s="3" t="s">
        <v>32</v>
      </c>
      <c r="B84" s="3">
        <v>9004</v>
      </c>
      <c r="C84" s="3" t="s">
        <v>131</v>
      </c>
      <c r="D84" s="6">
        <v>2252.16</v>
      </c>
      <c r="E84" s="6">
        <v>2252.16</v>
      </c>
      <c r="F84" s="4">
        <v>184</v>
      </c>
      <c r="G84" s="4">
        <v>184</v>
      </c>
      <c r="H84" s="6">
        <v>0</v>
      </c>
      <c r="I84" s="3" t="s">
        <v>254</v>
      </c>
      <c r="J84" s="6">
        <f t="shared" si="2"/>
        <v>2071.9872</v>
      </c>
      <c r="K84" s="3">
        <v>40</v>
      </c>
    </row>
    <row r="85" spans="1:11">
      <c r="A85" s="3" t="s">
        <v>32</v>
      </c>
      <c r="B85" s="3">
        <v>9004</v>
      </c>
      <c r="C85" s="3" t="s">
        <v>131</v>
      </c>
      <c r="D85" s="6">
        <v>1958.4</v>
      </c>
      <c r="E85" s="6">
        <v>1958.4</v>
      </c>
      <c r="F85" s="4">
        <v>160</v>
      </c>
      <c r="G85" s="4">
        <v>160</v>
      </c>
      <c r="H85" s="6">
        <v>0</v>
      </c>
      <c r="I85" s="3" t="s">
        <v>254</v>
      </c>
      <c r="J85" s="6">
        <f t="shared" si="2"/>
        <v>1801.7280000000001</v>
      </c>
      <c r="K85" s="3">
        <v>53</v>
      </c>
    </row>
    <row r="86" spans="1:11">
      <c r="A86" s="3" t="s">
        <v>32</v>
      </c>
      <c r="B86" s="3">
        <v>9004</v>
      </c>
      <c r="C86" s="3" t="s">
        <v>54</v>
      </c>
      <c r="D86" s="6">
        <v>2252.16</v>
      </c>
      <c r="E86" s="6">
        <v>2252.16</v>
      </c>
      <c r="F86" s="4">
        <v>184</v>
      </c>
      <c r="G86" s="4">
        <v>184</v>
      </c>
      <c r="H86" s="6">
        <v>0</v>
      </c>
      <c r="I86" s="3" t="s">
        <v>254</v>
      </c>
      <c r="J86" s="6">
        <f t="shared" si="2"/>
        <v>2071.9872</v>
      </c>
      <c r="K86" s="3">
        <v>45</v>
      </c>
    </row>
    <row r="87" spans="1:11">
      <c r="A87" s="3" t="s">
        <v>32</v>
      </c>
      <c r="B87" s="3">
        <v>9004</v>
      </c>
      <c r="C87" s="3" t="s">
        <v>54</v>
      </c>
      <c r="D87" s="6">
        <v>1958.4</v>
      </c>
      <c r="E87" s="6">
        <v>1958.4</v>
      </c>
      <c r="F87" s="4">
        <v>160</v>
      </c>
      <c r="G87" s="4">
        <v>160</v>
      </c>
      <c r="H87" s="6">
        <v>0</v>
      </c>
      <c r="I87" s="3" t="s">
        <v>254</v>
      </c>
      <c r="J87" s="6">
        <f t="shared" si="2"/>
        <v>1801.7280000000001</v>
      </c>
      <c r="K87" s="3">
        <v>57</v>
      </c>
    </row>
    <row r="88" spans="1:11">
      <c r="A88" s="3" t="s">
        <v>32</v>
      </c>
      <c r="B88" s="3">
        <v>9004</v>
      </c>
      <c r="C88" s="3" t="s">
        <v>73</v>
      </c>
      <c r="D88" s="6">
        <v>1551.12</v>
      </c>
      <c r="E88" s="6">
        <v>1551.12</v>
      </c>
      <c r="F88" s="4">
        <v>184</v>
      </c>
      <c r="G88" s="4">
        <v>184</v>
      </c>
      <c r="H88" s="6">
        <v>0</v>
      </c>
      <c r="I88" s="3" t="s">
        <v>254</v>
      </c>
      <c r="J88" s="6">
        <f t="shared" si="2"/>
        <v>1427.0303999999999</v>
      </c>
      <c r="K88" s="3">
        <v>41</v>
      </c>
    </row>
    <row r="89" spans="1:11">
      <c r="A89" s="3" t="s">
        <v>32</v>
      </c>
      <c r="B89" s="3">
        <v>9004</v>
      </c>
      <c r="C89" s="3" t="s">
        <v>73</v>
      </c>
      <c r="D89" s="6">
        <v>1348.8</v>
      </c>
      <c r="E89" s="6">
        <v>1348.8</v>
      </c>
      <c r="F89" s="4">
        <v>160</v>
      </c>
      <c r="G89" s="4">
        <v>160</v>
      </c>
      <c r="H89" s="6">
        <v>0</v>
      </c>
      <c r="I89" s="3" t="s">
        <v>254</v>
      </c>
      <c r="J89" s="6">
        <f t="shared" si="2"/>
        <v>1240.896</v>
      </c>
      <c r="K89" s="3">
        <v>48</v>
      </c>
    </row>
    <row r="90" spans="1:11" ht="27">
      <c r="A90" s="3" t="s">
        <v>32</v>
      </c>
      <c r="B90" s="3">
        <v>9006</v>
      </c>
      <c r="C90" s="3" t="s">
        <v>45</v>
      </c>
      <c r="D90" s="6">
        <v>2071.44</v>
      </c>
      <c r="E90" s="6">
        <v>2071.44</v>
      </c>
      <c r="F90" s="4">
        <v>168</v>
      </c>
      <c r="G90" s="4">
        <v>168</v>
      </c>
      <c r="H90" s="6">
        <v>0</v>
      </c>
      <c r="I90" s="3" t="s">
        <v>255</v>
      </c>
      <c r="J90" s="6">
        <f t="shared" si="2"/>
        <v>1905.7248000000002</v>
      </c>
      <c r="K90" s="3">
        <v>69</v>
      </c>
    </row>
    <row r="91" spans="1:11" ht="27">
      <c r="A91" s="3" t="s">
        <v>32</v>
      </c>
      <c r="B91" s="3">
        <v>9006</v>
      </c>
      <c r="C91" s="3" t="s">
        <v>45</v>
      </c>
      <c r="D91" s="6">
        <v>2268.7199999999998</v>
      </c>
      <c r="E91" s="6">
        <v>2268.7199999999998</v>
      </c>
      <c r="F91" s="4">
        <v>184</v>
      </c>
      <c r="G91" s="4">
        <v>184</v>
      </c>
      <c r="H91" s="6">
        <v>0</v>
      </c>
      <c r="I91" s="3" t="s">
        <v>255</v>
      </c>
      <c r="J91" s="6">
        <f t="shared" si="2"/>
        <v>2087.2224000000001</v>
      </c>
      <c r="K91" s="3">
        <v>81</v>
      </c>
    </row>
    <row r="92" spans="1:11" ht="27">
      <c r="A92" s="3" t="s">
        <v>32</v>
      </c>
      <c r="B92" s="3">
        <v>9006</v>
      </c>
      <c r="C92" s="3" t="s">
        <v>45</v>
      </c>
      <c r="D92" s="6">
        <v>1972.8</v>
      </c>
      <c r="E92" s="6">
        <v>1972.8</v>
      </c>
      <c r="F92" s="4">
        <v>160</v>
      </c>
      <c r="G92" s="4">
        <v>160</v>
      </c>
      <c r="H92" s="6">
        <v>0</v>
      </c>
      <c r="I92" s="3" t="s">
        <v>255</v>
      </c>
      <c r="J92" s="6">
        <f t="shared" si="2"/>
        <v>1814.9760000000001</v>
      </c>
      <c r="K92" s="3">
        <v>92</v>
      </c>
    </row>
    <row r="93" spans="1:11" ht="27">
      <c r="A93" s="3" t="s">
        <v>32</v>
      </c>
      <c r="B93" s="3">
        <v>9006</v>
      </c>
      <c r="C93" s="3" t="s">
        <v>90</v>
      </c>
      <c r="D93" s="6">
        <v>2071.44</v>
      </c>
      <c r="E93" s="6">
        <v>2071.44</v>
      </c>
      <c r="F93" s="4">
        <v>168</v>
      </c>
      <c r="G93" s="4">
        <v>168</v>
      </c>
      <c r="H93" s="6">
        <v>0</v>
      </c>
      <c r="I93" s="3" t="s">
        <v>255</v>
      </c>
      <c r="J93" s="6">
        <f t="shared" si="2"/>
        <v>1905.7248000000002</v>
      </c>
      <c r="K93" s="3">
        <v>61</v>
      </c>
    </row>
    <row r="94" spans="1:11" ht="27">
      <c r="A94" s="3" t="s">
        <v>32</v>
      </c>
      <c r="B94" s="3">
        <v>9006</v>
      </c>
      <c r="C94" s="3" t="s">
        <v>90</v>
      </c>
      <c r="D94" s="6">
        <v>2268.7199999999998</v>
      </c>
      <c r="E94" s="6">
        <v>2268.7199999999998</v>
      </c>
      <c r="F94" s="4">
        <v>184</v>
      </c>
      <c r="G94" s="4">
        <v>184</v>
      </c>
      <c r="H94" s="6">
        <v>0</v>
      </c>
      <c r="I94" s="3" t="s">
        <v>255</v>
      </c>
      <c r="J94" s="6">
        <f t="shared" si="2"/>
        <v>2087.2224000000001</v>
      </c>
      <c r="K94" s="3">
        <v>72</v>
      </c>
    </row>
    <row r="95" spans="1:11" ht="27">
      <c r="A95" s="3" t="s">
        <v>32</v>
      </c>
      <c r="B95" s="3">
        <v>9006</v>
      </c>
      <c r="C95" s="3" t="s">
        <v>90</v>
      </c>
      <c r="D95" s="6">
        <v>1972.8</v>
      </c>
      <c r="E95" s="6">
        <v>1972.8</v>
      </c>
      <c r="F95" s="4">
        <v>160</v>
      </c>
      <c r="G95" s="4">
        <v>160</v>
      </c>
      <c r="H95" s="6">
        <v>0</v>
      </c>
      <c r="I95" s="3" t="s">
        <v>255</v>
      </c>
      <c r="J95" s="6">
        <f t="shared" si="2"/>
        <v>1814.9760000000001</v>
      </c>
      <c r="K95" s="3">
        <v>83</v>
      </c>
    </row>
    <row r="96" spans="1:11" ht="27">
      <c r="A96" s="3" t="s">
        <v>32</v>
      </c>
      <c r="B96" s="3">
        <v>9006</v>
      </c>
      <c r="C96" s="3" t="s">
        <v>64</v>
      </c>
      <c r="D96" s="6">
        <v>2071.44</v>
      </c>
      <c r="E96" s="6">
        <v>2071.44</v>
      </c>
      <c r="F96" s="4">
        <v>168</v>
      </c>
      <c r="G96" s="4">
        <v>168</v>
      </c>
      <c r="H96" s="6">
        <v>0</v>
      </c>
      <c r="I96" s="3" t="s">
        <v>255</v>
      </c>
      <c r="J96" s="6">
        <f t="shared" si="2"/>
        <v>1905.7248000000002</v>
      </c>
      <c r="K96" s="3">
        <v>70</v>
      </c>
    </row>
    <row r="97" spans="1:11" ht="27">
      <c r="A97" s="3" t="s">
        <v>32</v>
      </c>
      <c r="B97" s="3">
        <v>9006</v>
      </c>
      <c r="C97" s="3" t="s">
        <v>64</v>
      </c>
      <c r="D97" s="6">
        <v>2268.7199999999998</v>
      </c>
      <c r="E97" s="6">
        <v>2268.7199999999998</v>
      </c>
      <c r="F97" s="4">
        <v>184</v>
      </c>
      <c r="G97" s="4">
        <v>184</v>
      </c>
      <c r="H97" s="6">
        <v>0</v>
      </c>
      <c r="I97" s="3" t="s">
        <v>255</v>
      </c>
      <c r="J97" s="6">
        <f t="shared" si="2"/>
        <v>2087.2224000000001</v>
      </c>
      <c r="K97" s="3">
        <v>82</v>
      </c>
    </row>
    <row r="98" spans="1:11" ht="27">
      <c r="A98" s="3" t="s">
        <v>32</v>
      </c>
      <c r="B98" s="3">
        <v>9006</v>
      </c>
      <c r="C98" s="3" t="s">
        <v>64</v>
      </c>
      <c r="D98" s="6">
        <v>1972.8</v>
      </c>
      <c r="E98" s="6">
        <v>1972.8</v>
      </c>
      <c r="F98" s="4">
        <v>160</v>
      </c>
      <c r="G98" s="4">
        <v>160</v>
      </c>
      <c r="H98" s="6">
        <v>0</v>
      </c>
      <c r="I98" s="3" t="s">
        <v>255</v>
      </c>
      <c r="J98" s="6">
        <f t="shared" ref="J98:J129" si="3">E98*0.92</f>
        <v>1814.9760000000001</v>
      </c>
      <c r="K98" s="3">
        <v>93</v>
      </c>
    </row>
    <row r="99" spans="1:11" ht="27">
      <c r="A99" s="3" t="s">
        <v>32</v>
      </c>
      <c r="B99" s="3">
        <v>9006</v>
      </c>
      <c r="C99" s="3" t="s">
        <v>104</v>
      </c>
      <c r="D99" s="6">
        <v>2071.44</v>
      </c>
      <c r="E99" s="6">
        <v>2071.44</v>
      </c>
      <c r="F99" s="4">
        <v>168</v>
      </c>
      <c r="G99" s="4">
        <v>168</v>
      </c>
      <c r="H99" s="6">
        <v>0</v>
      </c>
      <c r="I99" s="3" t="s">
        <v>255</v>
      </c>
      <c r="J99" s="6">
        <f t="shared" si="3"/>
        <v>1905.7248000000002</v>
      </c>
      <c r="K99" s="3">
        <v>65</v>
      </c>
    </row>
    <row r="100" spans="1:11" ht="27">
      <c r="A100" s="3" t="s">
        <v>32</v>
      </c>
      <c r="B100" s="3">
        <v>9006</v>
      </c>
      <c r="C100" s="3" t="s">
        <v>104</v>
      </c>
      <c r="D100" s="6">
        <v>2268.7199999999998</v>
      </c>
      <c r="E100" s="6">
        <v>2268.7199999999998</v>
      </c>
      <c r="F100" s="4">
        <v>184</v>
      </c>
      <c r="G100" s="4">
        <v>184</v>
      </c>
      <c r="H100" s="6">
        <v>0</v>
      </c>
      <c r="I100" s="3" t="s">
        <v>255</v>
      </c>
      <c r="J100" s="6">
        <f t="shared" si="3"/>
        <v>2087.2224000000001</v>
      </c>
      <c r="K100" s="3">
        <v>77</v>
      </c>
    </row>
    <row r="101" spans="1:11" ht="27">
      <c r="A101" s="3" t="s">
        <v>32</v>
      </c>
      <c r="B101" s="3">
        <v>9006</v>
      </c>
      <c r="C101" s="3" t="s">
        <v>104</v>
      </c>
      <c r="D101" s="6">
        <v>1972.8</v>
      </c>
      <c r="E101" s="6">
        <v>1972.8</v>
      </c>
      <c r="F101" s="4">
        <v>160</v>
      </c>
      <c r="G101" s="4">
        <v>160</v>
      </c>
      <c r="H101" s="6">
        <v>0</v>
      </c>
      <c r="I101" s="3" t="s">
        <v>255</v>
      </c>
      <c r="J101" s="6">
        <f t="shared" si="3"/>
        <v>1814.9760000000001</v>
      </c>
      <c r="K101" s="3">
        <v>88</v>
      </c>
    </row>
    <row r="102" spans="1:11" ht="27">
      <c r="A102" s="3" t="s">
        <v>32</v>
      </c>
      <c r="B102" s="3">
        <v>9006</v>
      </c>
      <c r="C102" s="3" t="s">
        <v>118</v>
      </c>
      <c r="D102" s="6">
        <v>2071.44</v>
      </c>
      <c r="E102" s="6">
        <v>2071.44</v>
      </c>
      <c r="F102" s="4">
        <v>168</v>
      </c>
      <c r="G102" s="4">
        <v>168</v>
      </c>
      <c r="H102" s="6">
        <v>0</v>
      </c>
      <c r="I102" s="3" t="s">
        <v>255</v>
      </c>
      <c r="J102" s="6">
        <f t="shared" si="3"/>
        <v>1905.7248000000002</v>
      </c>
      <c r="K102" s="3">
        <v>63</v>
      </c>
    </row>
    <row r="103" spans="1:11" ht="27">
      <c r="A103" s="3" t="s">
        <v>32</v>
      </c>
      <c r="B103" s="3">
        <v>9006</v>
      </c>
      <c r="C103" s="3" t="s">
        <v>118</v>
      </c>
      <c r="D103" s="6">
        <v>2268.7199999999998</v>
      </c>
      <c r="E103" s="6">
        <v>2268.7199999999998</v>
      </c>
      <c r="F103" s="4">
        <v>184</v>
      </c>
      <c r="G103" s="4">
        <v>184</v>
      </c>
      <c r="H103" s="6">
        <v>0</v>
      </c>
      <c r="I103" s="3" t="s">
        <v>255</v>
      </c>
      <c r="J103" s="6">
        <f t="shared" si="3"/>
        <v>2087.2224000000001</v>
      </c>
      <c r="K103" s="3">
        <v>74</v>
      </c>
    </row>
    <row r="104" spans="1:11" ht="27">
      <c r="A104" s="3" t="s">
        <v>32</v>
      </c>
      <c r="B104" s="3">
        <v>9006</v>
      </c>
      <c r="C104" s="3" t="s">
        <v>118</v>
      </c>
      <c r="D104" s="6">
        <v>1972.8</v>
      </c>
      <c r="E104" s="6">
        <v>1972.8</v>
      </c>
      <c r="F104" s="4">
        <v>160</v>
      </c>
      <c r="G104" s="4">
        <v>160</v>
      </c>
      <c r="H104" s="6">
        <v>0</v>
      </c>
      <c r="I104" s="3" t="s">
        <v>255</v>
      </c>
      <c r="J104" s="6">
        <f t="shared" si="3"/>
        <v>1814.9760000000001</v>
      </c>
      <c r="K104" s="3">
        <v>85</v>
      </c>
    </row>
    <row r="105" spans="1:11" ht="27">
      <c r="A105" s="3" t="s">
        <v>32</v>
      </c>
      <c r="B105" s="3">
        <v>9006</v>
      </c>
      <c r="C105" s="3" t="s">
        <v>114</v>
      </c>
      <c r="D105" s="6">
        <v>2071.44</v>
      </c>
      <c r="E105" s="6">
        <v>2071.44</v>
      </c>
      <c r="F105" s="4">
        <v>168</v>
      </c>
      <c r="G105" s="4">
        <v>168</v>
      </c>
      <c r="H105" s="6">
        <v>0</v>
      </c>
      <c r="I105" s="3" t="s">
        <v>255</v>
      </c>
      <c r="J105" s="6">
        <f t="shared" si="3"/>
        <v>1905.7248000000002</v>
      </c>
      <c r="K105" s="3">
        <v>66</v>
      </c>
    </row>
    <row r="106" spans="1:11" ht="27">
      <c r="A106" s="3" t="s">
        <v>32</v>
      </c>
      <c r="B106" s="3">
        <v>9006</v>
      </c>
      <c r="C106" s="3" t="s">
        <v>114</v>
      </c>
      <c r="D106" s="6">
        <v>2268.7199999999998</v>
      </c>
      <c r="E106" s="6">
        <v>2268.7199999999998</v>
      </c>
      <c r="F106" s="4">
        <v>184</v>
      </c>
      <c r="G106" s="4">
        <v>184</v>
      </c>
      <c r="H106" s="6">
        <v>0</v>
      </c>
      <c r="I106" s="3" t="s">
        <v>255</v>
      </c>
      <c r="J106" s="6">
        <f t="shared" si="3"/>
        <v>2087.2224000000001</v>
      </c>
      <c r="K106" s="3">
        <v>78</v>
      </c>
    </row>
    <row r="107" spans="1:11" ht="27">
      <c r="A107" s="3" t="s">
        <v>32</v>
      </c>
      <c r="B107" s="3">
        <v>9006</v>
      </c>
      <c r="C107" s="3" t="s">
        <v>114</v>
      </c>
      <c r="D107" s="6">
        <v>1972.8</v>
      </c>
      <c r="E107" s="6">
        <v>1972.8</v>
      </c>
      <c r="F107" s="4">
        <v>160</v>
      </c>
      <c r="G107" s="4">
        <v>160</v>
      </c>
      <c r="H107" s="6">
        <v>0</v>
      </c>
      <c r="I107" s="3" t="s">
        <v>255</v>
      </c>
      <c r="J107" s="6">
        <f t="shared" si="3"/>
        <v>1814.9760000000001</v>
      </c>
      <c r="K107" s="3">
        <v>89</v>
      </c>
    </row>
    <row r="108" spans="1:11" ht="27">
      <c r="A108" s="3" t="s">
        <v>32</v>
      </c>
      <c r="B108" s="3">
        <v>9006</v>
      </c>
      <c r="C108" s="3" t="s">
        <v>140</v>
      </c>
      <c r="D108" s="6">
        <v>2071.44</v>
      </c>
      <c r="E108" s="6">
        <v>2071.44</v>
      </c>
      <c r="F108" s="4">
        <v>168</v>
      </c>
      <c r="G108" s="4">
        <v>168</v>
      </c>
      <c r="H108" s="6">
        <v>0</v>
      </c>
      <c r="I108" s="3" t="s">
        <v>255</v>
      </c>
      <c r="J108" s="6">
        <f t="shared" si="3"/>
        <v>1905.7248000000002</v>
      </c>
      <c r="K108" s="3">
        <v>68</v>
      </c>
    </row>
    <row r="109" spans="1:11" ht="27">
      <c r="A109" s="3" t="s">
        <v>32</v>
      </c>
      <c r="B109" s="3">
        <v>9006</v>
      </c>
      <c r="C109" s="3" t="s">
        <v>140</v>
      </c>
      <c r="D109" s="6">
        <v>2268.7199999999998</v>
      </c>
      <c r="E109" s="6">
        <v>2268.7199999999998</v>
      </c>
      <c r="F109" s="4">
        <v>184</v>
      </c>
      <c r="G109" s="4">
        <v>184</v>
      </c>
      <c r="H109" s="6">
        <v>0</v>
      </c>
      <c r="I109" s="3" t="s">
        <v>255</v>
      </c>
      <c r="J109" s="6">
        <f t="shared" si="3"/>
        <v>2087.2224000000001</v>
      </c>
      <c r="K109" s="3">
        <v>80</v>
      </c>
    </row>
    <row r="110" spans="1:11" ht="27">
      <c r="A110" s="3" t="s">
        <v>32</v>
      </c>
      <c r="B110" s="3">
        <v>9006</v>
      </c>
      <c r="C110" s="3" t="s">
        <v>140</v>
      </c>
      <c r="D110" s="6">
        <v>1972.8</v>
      </c>
      <c r="E110" s="6">
        <v>1972.8</v>
      </c>
      <c r="F110" s="4">
        <v>160</v>
      </c>
      <c r="G110" s="4">
        <v>160</v>
      </c>
      <c r="H110" s="6">
        <v>0</v>
      </c>
      <c r="I110" s="3" t="s">
        <v>255</v>
      </c>
      <c r="J110" s="6">
        <f t="shared" si="3"/>
        <v>1814.9760000000001</v>
      </c>
      <c r="K110" s="3">
        <v>91</v>
      </c>
    </row>
    <row r="111" spans="1:11" ht="27">
      <c r="A111" s="3" t="s">
        <v>32</v>
      </c>
      <c r="B111" s="3">
        <v>9006</v>
      </c>
      <c r="C111" s="3" t="s">
        <v>126</v>
      </c>
      <c r="D111" s="6">
        <v>2071.44</v>
      </c>
      <c r="E111" s="6">
        <v>2071.44</v>
      </c>
      <c r="F111" s="4">
        <v>168</v>
      </c>
      <c r="G111" s="4">
        <v>168</v>
      </c>
      <c r="H111" s="6">
        <v>0</v>
      </c>
      <c r="I111" s="3" t="s">
        <v>255</v>
      </c>
      <c r="J111" s="6">
        <f t="shared" si="3"/>
        <v>1905.7248000000002</v>
      </c>
      <c r="K111" s="3">
        <v>64</v>
      </c>
    </row>
    <row r="112" spans="1:11" ht="27">
      <c r="A112" s="3" t="s">
        <v>32</v>
      </c>
      <c r="B112" s="3">
        <v>9006</v>
      </c>
      <c r="C112" s="3" t="s">
        <v>126</v>
      </c>
      <c r="D112" s="6">
        <v>2268.7199999999998</v>
      </c>
      <c r="E112" s="6">
        <v>2268.7199999999998</v>
      </c>
      <c r="F112" s="4">
        <v>184</v>
      </c>
      <c r="G112" s="4">
        <v>184</v>
      </c>
      <c r="H112" s="6">
        <v>0</v>
      </c>
      <c r="I112" s="3" t="s">
        <v>255</v>
      </c>
      <c r="J112" s="6">
        <f t="shared" si="3"/>
        <v>2087.2224000000001</v>
      </c>
      <c r="K112" s="3">
        <v>76</v>
      </c>
    </row>
    <row r="113" spans="1:11" ht="27">
      <c r="A113" s="3" t="s">
        <v>32</v>
      </c>
      <c r="B113" s="3">
        <v>9006</v>
      </c>
      <c r="C113" s="3" t="s">
        <v>126</v>
      </c>
      <c r="D113" s="6">
        <v>1972.8</v>
      </c>
      <c r="E113" s="6">
        <v>1972.8</v>
      </c>
      <c r="F113" s="4">
        <v>160</v>
      </c>
      <c r="G113" s="4">
        <v>160</v>
      </c>
      <c r="H113" s="6">
        <v>0</v>
      </c>
      <c r="I113" s="3" t="s">
        <v>255</v>
      </c>
      <c r="J113" s="6">
        <f t="shared" si="3"/>
        <v>1814.9760000000001</v>
      </c>
      <c r="K113" s="3">
        <v>87</v>
      </c>
    </row>
    <row r="114" spans="1:11" ht="27">
      <c r="A114" s="3" t="s">
        <v>32</v>
      </c>
      <c r="B114" s="3">
        <v>9006</v>
      </c>
      <c r="C114" s="3" t="s">
        <v>95</v>
      </c>
      <c r="D114" s="6">
        <v>2071.44</v>
      </c>
      <c r="E114" s="6">
        <v>2071.44</v>
      </c>
      <c r="F114" s="4">
        <v>168</v>
      </c>
      <c r="G114" s="4">
        <v>168</v>
      </c>
      <c r="H114" s="6">
        <v>0</v>
      </c>
      <c r="I114" s="3" t="s">
        <v>255</v>
      </c>
      <c r="J114" s="6">
        <f t="shared" si="3"/>
        <v>1905.7248000000002</v>
      </c>
      <c r="K114" s="3">
        <v>67</v>
      </c>
    </row>
    <row r="115" spans="1:11" ht="27">
      <c r="A115" s="3" t="s">
        <v>32</v>
      </c>
      <c r="B115" s="3">
        <v>9006</v>
      </c>
      <c r="C115" s="3" t="s">
        <v>95</v>
      </c>
      <c r="D115" s="6">
        <v>2268.7199999999998</v>
      </c>
      <c r="E115" s="6">
        <v>2268.7199999999998</v>
      </c>
      <c r="F115" s="4">
        <v>184</v>
      </c>
      <c r="G115" s="4">
        <v>184</v>
      </c>
      <c r="H115" s="6">
        <v>0</v>
      </c>
      <c r="I115" s="3" t="s">
        <v>255</v>
      </c>
      <c r="J115" s="6">
        <f t="shared" si="3"/>
        <v>2087.2224000000001</v>
      </c>
      <c r="K115" s="3">
        <v>79</v>
      </c>
    </row>
    <row r="116" spans="1:11" ht="27">
      <c r="A116" s="3" t="s">
        <v>32</v>
      </c>
      <c r="B116" s="3">
        <v>9006</v>
      </c>
      <c r="C116" s="3" t="s">
        <v>95</v>
      </c>
      <c r="D116" s="6">
        <v>1972.8</v>
      </c>
      <c r="E116" s="6">
        <v>1972.8</v>
      </c>
      <c r="F116" s="4">
        <v>160</v>
      </c>
      <c r="G116" s="4">
        <v>160</v>
      </c>
      <c r="H116" s="6">
        <v>0</v>
      </c>
      <c r="I116" s="3" t="s">
        <v>255</v>
      </c>
      <c r="J116" s="6">
        <f t="shared" si="3"/>
        <v>1814.9760000000001</v>
      </c>
      <c r="K116" s="3">
        <v>90</v>
      </c>
    </row>
    <row r="117" spans="1:11" ht="27">
      <c r="A117" s="3" t="s">
        <v>32</v>
      </c>
      <c r="B117" s="3">
        <v>9006</v>
      </c>
      <c r="C117" s="3" t="s">
        <v>82</v>
      </c>
      <c r="D117" s="6">
        <v>2239.2800000000002</v>
      </c>
      <c r="E117" s="6">
        <v>2239.2800000000002</v>
      </c>
      <c r="F117" s="4">
        <v>184</v>
      </c>
      <c r="G117" s="4">
        <v>184</v>
      </c>
      <c r="H117" s="6">
        <v>0</v>
      </c>
      <c r="I117" s="3" t="s">
        <v>255</v>
      </c>
      <c r="J117" s="6">
        <f t="shared" si="3"/>
        <v>2060.1376000000005</v>
      </c>
      <c r="K117" s="3">
        <v>75</v>
      </c>
    </row>
    <row r="118" spans="1:11" ht="27">
      <c r="A118" s="3" t="s">
        <v>32</v>
      </c>
      <c r="B118" s="3">
        <v>9006</v>
      </c>
      <c r="C118" s="3" t="s">
        <v>82</v>
      </c>
      <c r="D118" s="6">
        <v>1947.2</v>
      </c>
      <c r="E118" s="6">
        <v>1947.2</v>
      </c>
      <c r="F118" s="4">
        <v>160</v>
      </c>
      <c r="G118" s="4">
        <v>160</v>
      </c>
      <c r="H118" s="6">
        <v>0</v>
      </c>
      <c r="I118" s="3" t="s">
        <v>255</v>
      </c>
      <c r="J118" s="6">
        <f t="shared" si="3"/>
        <v>1791.4240000000002</v>
      </c>
      <c r="K118" s="3">
        <v>86</v>
      </c>
    </row>
    <row r="119" spans="1:11" ht="27">
      <c r="A119" s="3" t="s">
        <v>32</v>
      </c>
      <c r="B119" s="3">
        <v>9006</v>
      </c>
      <c r="C119" s="3" t="s">
        <v>54</v>
      </c>
      <c r="D119" s="6">
        <v>2056.3200000000002</v>
      </c>
      <c r="E119" s="6">
        <v>2056.3200000000002</v>
      </c>
      <c r="F119" s="4">
        <v>168</v>
      </c>
      <c r="G119" s="4">
        <v>168</v>
      </c>
      <c r="H119" s="6">
        <v>0</v>
      </c>
      <c r="I119" s="3" t="s">
        <v>255</v>
      </c>
      <c r="J119" s="6">
        <f t="shared" si="3"/>
        <v>1891.8144000000002</v>
      </c>
      <c r="K119" s="3">
        <v>71</v>
      </c>
    </row>
    <row r="120" spans="1:11" ht="27">
      <c r="A120" s="3" t="s">
        <v>32</v>
      </c>
      <c r="B120" s="3">
        <v>9006</v>
      </c>
      <c r="C120" s="3" t="s">
        <v>73</v>
      </c>
      <c r="D120" s="6">
        <v>1416.24</v>
      </c>
      <c r="E120" s="6">
        <v>1416.24</v>
      </c>
      <c r="F120" s="4">
        <v>168</v>
      </c>
      <c r="G120" s="4">
        <v>168</v>
      </c>
      <c r="H120" s="6">
        <v>0</v>
      </c>
      <c r="I120" s="3" t="s">
        <v>255</v>
      </c>
      <c r="J120" s="6">
        <f t="shared" si="3"/>
        <v>1302.9408000000001</v>
      </c>
      <c r="K120" s="3">
        <v>62</v>
      </c>
    </row>
    <row r="121" spans="1:11" ht="27">
      <c r="A121" s="3" t="s">
        <v>32</v>
      </c>
      <c r="B121" s="3">
        <v>9006</v>
      </c>
      <c r="C121" s="3" t="s">
        <v>73</v>
      </c>
      <c r="D121" s="6">
        <v>1551.12</v>
      </c>
      <c r="E121" s="6">
        <v>1551.12</v>
      </c>
      <c r="F121" s="4">
        <v>184</v>
      </c>
      <c r="G121" s="4">
        <v>184</v>
      </c>
      <c r="H121" s="6">
        <v>0</v>
      </c>
      <c r="I121" s="3" t="s">
        <v>255</v>
      </c>
      <c r="J121" s="6">
        <f t="shared" si="3"/>
        <v>1427.0303999999999</v>
      </c>
      <c r="K121" s="3">
        <v>73</v>
      </c>
    </row>
    <row r="122" spans="1:11" ht="27">
      <c r="A122" s="3" t="s">
        <v>32</v>
      </c>
      <c r="B122" s="3">
        <v>9006</v>
      </c>
      <c r="C122" s="3" t="s">
        <v>73</v>
      </c>
      <c r="D122" s="6">
        <v>1348.8</v>
      </c>
      <c r="E122" s="6">
        <v>1348.8</v>
      </c>
      <c r="F122" s="4">
        <v>160</v>
      </c>
      <c r="G122" s="4">
        <v>160</v>
      </c>
      <c r="H122" s="6">
        <v>0</v>
      </c>
      <c r="I122" s="3" t="s">
        <v>255</v>
      </c>
      <c r="J122" s="6">
        <f t="shared" si="3"/>
        <v>1240.896</v>
      </c>
      <c r="K122" s="3">
        <v>84</v>
      </c>
    </row>
    <row r="123" spans="1:11" ht="27">
      <c r="A123" s="3" t="s">
        <v>32</v>
      </c>
      <c r="B123" s="3">
        <v>9007</v>
      </c>
      <c r="C123" s="3" t="s">
        <v>90</v>
      </c>
      <c r="D123" s="6">
        <v>1972.8</v>
      </c>
      <c r="E123" s="6">
        <v>1972.8</v>
      </c>
      <c r="F123" s="4">
        <v>160</v>
      </c>
      <c r="G123" s="4">
        <v>160</v>
      </c>
      <c r="H123" s="6">
        <v>0</v>
      </c>
      <c r="I123" s="3" t="s">
        <v>255</v>
      </c>
      <c r="J123" s="6">
        <f t="shared" si="3"/>
        <v>1814.9760000000001</v>
      </c>
      <c r="K123" s="3">
        <v>96</v>
      </c>
    </row>
    <row r="124" spans="1:11" ht="27">
      <c r="A124" s="3" t="s">
        <v>32</v>
      </c>
      <c r="B124" s="3">
        <v>9007</v>
      </c>
      <c r="C124" s="3" t="s">
        <v>90</v>
      </c>
      <c r="D124" s="6">
        <v>1972.8</v>
      </c>
      <c r="E124" s="6">
        <v>1972.8</v>
      </c>
      <c r="F124" s="4">
        <v>160</v>
      </c>
      <c r="G124" s="4">
        <v>160</v>
      </c>
      <c r="H124" s="6">
        <v>0</v>
      </c>
      <c r="I124" s="3" t="s">
        <v>255</v>
      </c>
      <c r="J124" s="6">
        <f t="shared" si="3"/>
        <v>1814.9760000000001</v>
      </c>
      <c r="K124" s="3">
        <v>106</v>
      </c>
    </row>
    <row r="125" spans="1:11" ht="27">
      <c r="A125" s="3" t="s">
        <v>32</v>
      </c>
      <c r="B125" s="3">
        <v>9007</v>
      </c>
      <c r="C125" s="3" t="s">
        <v>90</v>
      </c>
      <c r="D125" s="6">
        <v>1972.8</v>
      </c>
      <c r="E125" s="6">
        <v>1972.8</v>
      </c>
      <c r="F125" s="4">
        <v>160</v>
      </c>
      <c r="G125" s="4">
        <v>160</v>
      </c>
      <c r="H125" s="6">
        <v>0</v>
      </c>
      <c r="I125" s="3" t="s">
        <v>255</v>
      </c>
      <c r="J125" s="6">
        <f t="shared" si="3"/>
        <v>1814.9760000000001</v>
      </c>
      <c r="K125" s="3">
        <v>116</v>
      </c>
    </row>
    <row r="126" spans="1:11" ht="27">
      <c r="A126" s="3" t="s">
        <v>32</v>
      </c>
      <c r="B126" s="3">
        <v>9007</v>
      </c>
      <c r="C126" s="3" t="s">
        <v>64</v>
      </c>
      <c r="D126" s="6">
        <v>1972.8</v>
      </c>
      <c r="E126" s="6">
        <v>1972.8</v>
      </c>
      <c r="F126" s="4">
        <v>160</v>
      </c>
      <c r="G126" s="4">
        <v>160</v>
      </c>
      <c r="H126" s="6">
        <v>0</v>
      </c>
      <c r="I126" s="3" t="s">
        <v>255</v>
      </c>
      <c r="J126" s="6">
        <f t="shared" si="3"/>
        <v>1814.9760000000001</v>
      </c>
      <c r="K126" s="3">
        <v>105</v>
      </c>
    </row>
    <row r="127" spans="1:11" ht="27">
      <c r="A127" s="3" t="s">
        <v>32</v>
      </c>
      <c r="B127" s="3">
        <v>9007</v>
      </c>
      <c r="C127" s="3" t="s">
        <v>64</v>
      </c>
      <c r="D127" s="6">
        <v>1972.8</v>
      </c>
      <c r="E127" s="6">
        <v>1972.8</v>
      </c>
      <c r="F127" s="4">
        <v>160</v>
      </c>
      <c r="G127" s="4">
        <v>160</v>
      </c>
      <c r="H127" s="6">
        <v>0</v>
      </c>
      <c r="I127" s="3" t="s">
        <v>255</v>
      </c>
      <c r="J127" s="6">
        <f t="shared" si="3"/>
        <v>1814.9760000000001</v>
      </c>
      <c r="K127" s="3">
        <v>115</v>
      </c>
    </row>
    <row r="128" spans="1:11" ht="27">
      <c r="A128" s="3" t="s">
        <v>32</v>
      </c>
      <c r="B128" s="3">
        <v>9007</v>
      </c>
      <c r="C128" s="3" t="s">
        <v>64</v>
      </c>
      <c r="D128" s="6">
        <v>1972.8</v>
      </c>
      <c r="E128" s="6">
        <v>1972.8</v>
      </c>
      <c r="F128" s="4">
        <v>160</v>
      </c>
      <c r="G128" s="4">
        <v>160</v>
      </c>
      <c r="H128" s="6">
        <v>0</v>
      </c>
      <c r="I128" s="3" t="s">
        <v>255</v>
      </c>
      <c r="J128" s="6">
        <f t="shared" si="3"/>
        <v>1814.9760000000001</v>
      </c>
      <c r="K128" s="3">
        <v>125</v>
      </c>
    </row>
    <row r="129" spans="1:11" ht="27">
      <c r="A129" s="3" t="s">
        <v>32</v>
      </c>
      <c r="B129" s="3">
        <v>9007</v>
      </c>
      <c r="C129" s="3" t="s">
        <v>104</v>
      </c>
      <c r="D129" s="6">
        <v>1972.8</v>
      </c>
      <c r="E129" s="6">
        <v>1972.8</v>
      </c>
      <c r="F129" s="4">
        <v>160</v>
      </c>
      <c r="G129" s="4">
        <v>160</v>
      </c>
      <c r="H129" s="6">
        <v>0</v>
      </c>
      <c r="I129" s="3" t="s">
        <v>255</v>
      </c>
      <c r="J129" s="6">
        <f t="shared" si="3"/>
        <v>1814.9760000000001</v>
      </c>
      <c r="K129" s="3">
        <v>101</v>
      </c>
    </row>
    <row r="130" spans="1:11" ht="27">
      <c r="A130" s="3" t="s">
        <v>32</v>
      </c>
      <c r="B130" s="3">
        <v>9007</v>
      </c>
      <c r="C130" s="3" t="s">
        <v>104</v>
      </c>
      <c r="D130" s="6">
        <v>1972.8</v>
      </c>
      <c r="E130" s="6">
        <v>1972.8</v>
      </c>
      <c r="F130" s="4">
        <v>160</v>
      </c>
      <c r="G130" s="4">
        <v>160</v>
      </c>
      <c r="H130" s="6">
        <v>0</v>
      </c>
      <c r="I130" s="3" t="s">
        <v>255</v>
      </c>
      <c r="J130" s="6">
        <f t="shared" ref="J130:J152" si="4">E130*0.92</f>
        <v>1814.9760000000001</v>
      </c>
      <c r="K130" s="3">
        <v>111</v>
      </c>
    </row>
    <row r="131" spans="1:11" ht="27">
      <c r="A131" s="3" t="s">
        <v>32</v>
      </c>
      <c r="B131" s="3">
        <v>9007</v>
      </c>
      <c r="C131" s="3" t="s">
        <v>104</v>
      </c>
      <c r="D131" s="6">
        <v>1972.8</v>
      </c>
      <c r="E131" s="6">
        <v>1972.8</v>
      </c>
      <c r="F131" s="4">
        <v>160</v>
      </c>
      <c r="G131" s="4">
        <v>160</v>
      </c>
      <c r="H131" s="6">
        <v>0</v>
      </c>
      <c r="I131" s="3" t="s">
        <v>255</v>
      </c>
      <c r="J131" s="6">
        <f t="shared" si="4"/>
        <v>1814.9760000000001</v>
      </c>
      <c r="K131" s="3">
        <v>121</v>
      </c>
    </row>
    <row r="132" spans="1:11" ht="27">
      <c r="A132" s="3" t="s">
        <v>32</v>
      </c>
      <c r="B132" s="3">
        <v>9007</v>
      </c>
      <c r="C132" s="3" t="s">
        <v>118</v>
      </c>
      <c r="D132" s="6">
        <v>1972.8</v>
      </c>
      <c r="E132" s="6">
        <v>1972.8</v>
      </c>
      <c r="F132" s="4">
        <v>160</v>
      </c>
      <c r="G132" s="4">
        <v>160</v>
      </c>
      <c r="H132" s="6">
        <v>0</v>
      </c>
      <c r="I132" s="3" t="s">
        <v>255</v>
      </c>
      <c r="J132" s="6">
        <f t="shared" si="4"/>
        <v>1814.9760000000001</v>
      </c>
      <c r="K132" s="3">
        <v>98</v>
      </c>
    </row>
    <row r="133" spans="1:11" ht="27">
      <c r="A133" s="3" t="s">
        <v>32</v>
      </c>
      <c r="B133" s="3">
        <v>9007</v>
      </c>
      <c r="C133" s="3" t="s">
        <v>118</v>
      </c>
      <c r="D133" s="6">
        <v>1972.8</v>
      </c>
      <c r="E133" s="6">
        <v>1972.8</v>
      </c>
      <c r="F133" s="4">
        <v>160</v>
      </c>
      <c r="G133" s="4">
        <v>160</v>
      </c>
      <c r="H133" s="6">
        <v>0</v>
      </c>
      <c r="I133" s="3" t="s">
        <v>255</v>
      </c>
      <c r="J133" s="6">
        <f t="shared" si="4"/>
        <v>1814.9760000000001</v>
      </c>
      <c r="K133" s="3">
        <v>108</v>
      </c>
    </row>
    <row r="134" spans="1:11" ht="27">
      <c r="A134" s="3" t="s">
        <v>32</v>
      </c>
      <c r="B134" s="3">
        <v>9007</v>
      </c>
      <c r="C134" s="3" t="s">
        <v>118</v>
      </c>
      <c r="D134" s="6">
        <v>1972.8</v>
      </c>
      <c r="E134" s="6">
        <v>1972.8</v>
      </c>
      <c r="F134" s="4">
        <v>160</v>
      </c>
      <c r="G134" s="4">
        <v>160</v>
      </c>
      <c r="H134" s="6">
        <v>0</v>
      </c>
      <c r="I134" s="3" t="s">
        <v>255</v>
      </c>
      <c r="J134" s="6">
        <f t="shared" si="4"/>
        <v>1814.9760000000001</v>
      </c>
      <c r="K134" s="3">
        <v>118</v>
      </c>
    </row>
    <row r="135" spans="1:11" ht="27">
      <c r="A135" s="3" t="s">
        <v>32</v>
      </c>
      <c r="B135" s="3">
        <v>9007</v>
      </c>
      <c r="C135" s="3" t="s">
        <v>114</v>
      </c>
      <c r="D135" s="6">
        <v>1972.8</v>
      </c>
      <c r="E135" s="6">
        <v>1972.8</v>
      </c>
      <c r="F135" s="4">
        <v>160</v>
      </c>
      <c r="G135" s="4">
        <v>160</v>
      </c>
      <c r="H135" s="6">
        <v>0</v>
      </c>
      <c r="I135" s="3" t="s">
        <v>255</v>
      </c>
      <c r="J135" s="6">
        <f t="shared" si="4"/>
        <v>1814.9760000000001</v>
      </c>
      <c r="K135" s="3">
        <v>102</v>
      </c>
    </row>
    <row r="136" spans="1:11" ht="27">
      <c r="A136" s="3" t="s">
        <v>32</v>
      </c>
      <c r="B136" s="3">
        <v>9007</v>
      </c>
      <c r="C136" s="3" t="s">
        <v>114</v>
      </c>
      <c r="D136" s="6">
        <v>1972.8</v>
      </c>
      <c r="E136" s="6">
        <v>1972.8</v>
      </c>
      <c r="F136" s="4">
        <v>160</v>
      </c>
      <c r="G136" s="4">
        <v>160</v>
      </c>
      <c r="H136" s="6">
        <v>0</v>
      </c>
      <c r="I136" s="3" t="s">
        <v>255</v>
      </c>
      <c r="J136" s="6">
        <f t="shared" si="4"/>
        <v>1814.9760000000001</v>
      </c>
      <c r="K136" s="3">
        <v>112</v>
      </c>
    </row>
    <row r="137" spans="1:11" ht="27">
      <c r="A137" s="3" t="s">
        <v>32</v>
      </c>
      <c r="B137" s="3">
        <v>9007</v>
      </c>
      <c r="C137" s="3" t="s">
        <v>114</v>
      </c>
      <c r="D137" s="6">
        <v>1972.8</v>
      </c>
      <c r="E137" s="6">
        <v>1972.8</v>
      </c>
      <c r="F137" s="4">
        <v>160</v>
      </c>
      <c r="G137" s="4">
        <v>160</v>
      </c>
      <c r="H137" s="6">
        <v>0</v>
      </c>
      <c r="I137" s="3" t="s">
        <v>255</v>
      </c>
      <c r="J137" s="6">
        <f t="shared" si="4"/>
        <v>1814.9760000000001</v>
      </c>
      <c r="K137" s="3">
        <v>122</v>
      </c>
    </row>
    <row r="138" spans="1:11" ht="27">
      <c r="A138" s="3" t="s">
        <v>32</v>
      </c>
      <c r="B138" s="3">
        <v>9007</v>
      </c>
      <c r="C138" s="3" t="s">
        <v>140</v>
      </c>
      <c r="D138" s="6">
        <v>1972.8</v>
      </c>
      <c r="E138" s="6">
        <v>1972.8</v>
      </c>
      <c r="F138" s="4">
        <v>160</v>
      </c>
      <c r="G138" s="4">
        <v>160</v>
      </c>
      <c r="H138" s="6">
        <v>0</v>
      </c>
      <c r="I138" s="3" t="s">
        <v>255</v>
      </c>
      <c r="J138" s="6">
        <f t="shared" si="4"/>
        <v>1814.9760000000001</v>
      </c>
      <c r="K138" s="3">
        <v>104</v>
      </c>
    </row>
    <row r="139" spans="1:11" ht="27">
      <c r="A139" s="3" t="s">
        <v>32</v>
      </c>
      <c r="B139" s="3">
        <v>9007</v>
      </c>
      <c r="C139" s="3" t="s">
        <v>140</v>
      </c>
      <c r="D139" s="6">
        <v>1972.8</v>
      </c>
      <c r="E139" s="6">
        <v>1972.8</v>
      </c>
      <c r="F139" s="4">
        <v>160</v>
      </c>
      <c r="G139" s="4">
        <v>160</v>
      </c>
      <c r="H139" s="6">
        <v>0</v>
      </c>
      <c r="I139" s="3" t="s">
        <v>255</v>
      </c>
      <c r="J139" s="6">
        <f t="shared" si="4"/>
        <v>1814.9760000000001</v>
      </c>
      <c r="K139" s="3">
        <v>114</v>
      </c>
    </row>
    <row r="140" spans="1:11" ht="27">
      <c r="A140" s="3" t="s">
        <v>32</v>
      </c>
      <c r="B140" s="3">
        <v>9007</v>
      </c>
      <c r="C140" s="3" t="s">
        <v>140</v>
      </c>
      <c r="D140" s="6">
        <v>1972.8</v>
      </c>
      <c r="E140" s="6">
        <v>1972.8</v>
      </c>
      <c r="F140" s="4">
        <v>160</v>
      </c>
      <c r="G140" s="4">
        <v>160</v>
      </c>
      <c r="H140" s="6">
        <v>0</v>
      </c>
      <c r="I140" s="3" t="s">
        <v>255</v>
      </c>
      <c r="J140" s="6">
        <f t="shared" si="4"/>
        <v>1814.9760000000001</v>
      </c>
      <c r="K140" s="3">
        <v>124</v>
      </c>
    </row>
    <row r="141" spans="1:11" ht="27">
      <c r="A141" s="3" t="s">
        <v>32</v>
      </c>
      <c r="B141" s="3">
        <v>9007</v>
      </c>
      <c r="C141" s="3" t="s">
        <v>126</v>
      </c>
      <c r="D141" s="6">
        <v>1972.8</v>
      </c>
      <c r="E141" s="6">
        <v>1972.8</v>
      </c>
      <c r="F141" s="4">
        <v>160</v>
      </c>
      <c r="G141" s="4">
        <v>160</v>
      </c>
      <c r="H141" s="6">
        <v>0</v>
      </c>
      <c r="I141" s="3" t="s">
        <v>255</v>
      </c>
      <c r="J141" s="6">
        <f t="shared" si="4"/>
        <v>1814.9760000000001</v>
      </c>
      <c r="K141" s="3">
        <v>100</v>
      </c>
    </row>
    <row r="142" spans="1:11" ht="27">
      <c r="A142" s="3" t="s">
        <v>32</v>
      </c>
      <c r="B142" s="3">
        <v>9007</v>
      </c>
      <c r="C142" s="3" t="s">
        <v>126</v>
      </c>
      <c r="D142" s="6">
        <v>1972.8</v>
      </c>
      <c r="E142" s="6">
        <v>1972.8</v>
      </c>
      <c r="F142" s="4">
        <v>160</v>
      </c>
      <c r="G142" s="4">
        <v>160</v>
      </c>
      <c r="H142" s="6">
        <v>0</v>
      </c>
      <c r="I142" s="3" t="s">
        <v>255</v>
      </c>
      <c r="J142" s="6">
        <f t="shared" si="4"/>
        <v>1814.9760000000001</v>
      </c>
      <c r="K142" s="3">
        <v>110</v>
      </c>
    </row>
    <row r="143" spans="1:11" ht="27">
      <c r="A143" s="3" t="s">
        <v>32</v>
      </c>
      <c r="B143" s="3">
        <v>9007</v>
      </c>
      <c r="C143" s="3" t="s">
        <v>126</v>
      </c>
      <c r="D143" s="6">
        <v>1972.8</v>
      </c>
      <c r="E143" s="6">
        <v>1972.8</v>
      </c>
      <c r="F143" s="4">
        <v>160</v>
      </c>
      <c r="G143" s="4">
        <v>160</v>
      </c>
      <c r="H143" s="6">
        <v>0</v>
      </c>
      <c r="I143" s="3" t="s">
        <v>255</v>
      </c>
      <c r="J143" s="6">
        <f t="shared" si="4"/>
        <v>1814.9760000000001</v>
      </c>
      <c r="K143" s="3">
        <v>120</v>
      </c>
    </row>
    <row r="144" spans="1:11" ht="27">
      <c r="A144" s="3" t="s">
        <v>32</v>
      </c>
      <c r="B144" s="3">
        <v>9007</v>
      </c>
      <c r="C144" s="3" t="s">
        <v>95</v>
      </c>
      <c r="D144" s="6">
        <v>1972.8</v>
      </c>
      <c r="E144" s="6">
        <v>1972.8</v>
      </c>
      <c r="F144" s="4">
        <v>160</v>
      </c>
      <c r="G144" s="4">
        <v>160</v>
      </c>
      <c r="H144" s="6">
        <v>0</v>
      </c>
      <c r="I144" s="3" t="s">
        <v>255</v>
      </c>
      <c r="J144" s="6">
        <f t="shared" si="4"/>
        <v>1814.9760000000001</v>
      </c>
      <c r="K144" s="3">
        <v>103</v>
      </c>
    </row>
    <row r="145" spans="1:11" ht="27">
      <c r="A145" s="3" t="s">
        <v>32</v>
      </c>
      <c r="B145" s="3">
        <v>9007</v>
      </c>
      <c r="C145" s="3" t="s">
        <v>95</v>
      </c>
      <c r="D145" s="6">
        <v>1972.8</v>
      </c>
      <c r="E145" s="6">
        <v>1972.8</v>
      </c>
      <c r="F145" s="4">
        <v>160</v>
      </c>
      <c r="G145" s="4">
        <v>160</v>
      </c>
      <c r="H145" s="6">
        <v>0</v>
      </c>
      <c r="I145" s="3" t="s">
        <v>255</v>
      </c>
      <c r="J145" s="6">
        <f t="shared" si="4"/>
        <v>1814.9760000000001</v>
      </c>
      <c r="K145" s="3">
        <v>113</v>
      </c>
    </row>
    <row r="146" spans="1:11" ht="27">
      <c r="A146" s="3" t="s">
        <v>32</v>
      </c>
      <c r="B146" s="3">
        <v>9007</v>
      </c>
      <c r="C146" s="3" t="s">
        <v>95</v>
      </c>
      <c r="D146" s="6">
        <v>1972.8</v>
      </c>
      <c r="E146" s="6">
        <v>1972.8</v>
      </c>
      <c r="F146" s="4">
        <v>160</v>
      </c>
      <c r="G146" s="4">
        <v>160</v>
      </c>
      <c r="H146" s="6">
        <v>0</v>
      </c>
      <c r="I146" s="3" t="s">
        <v>255</v>
      </c>
      <c r="J146" s="6">
        <f t="shared" si="4"/>
        <v>1814.9760000000001</v>
      </c>
      <c r="K146" s="3">
        <v>123</v>
      </c>
    </row>
    <row r="147" spans="1:11" ht="27">
      <c r="A147" s="3" t="s">
        <v>32</v>
      </c>
      <c r="B147" s="3">
        <v>9007</v>
      </c>
      <c r="C147" s="3" t="s">
        <v>82</v>
      </c>
      <c r="D147" s="6">
        <v>1947.2</v>
      </c>
      <c r="E147" s="6">
        <v>1947.2</v>
      </c>
      <c r="F147" s="4">
        <v>160</v>
      </c>
      <c r="G147" s="4">
        <v>160</v>
      </c>
      <c r="H147" s="6">
        <v>0</v>
      </c>
      <c r="I147" s="3" t="s">
        <v>255</v>
      </c>
      <c r="J147" s="6">
        <f t="shared" si="4"/>
        <v>1791.4240000000002</v>
      </c>
      <c r="K147" s="3">
        <v>99</v>
      </c>
    </row>
    <row r="148" spans="1:11" ht="27">
      <c r="A148" s="3" t="s">
        <v>32</v>
      </c>
      <c r="B148" s="3">
        <v>9007</v>
      </c>
      <c r="C148" s="3" t="s">
        <v>82</v>
      </c>
      <c r="D148" s="6">
        <v>1947.2</v>
      </c>
      <c r="E148" s="6">
        <v>1947.2</v>
      </c>
      <c r="F148" s="4">
        <v>160</v>
      </c>
      <c r="G148" s="4">
        <v>160</v>
      </c>
      <c r="H148" s="6">
        <v>0</v>
      </c>
      <c r="I148" s="3" t="s">
        <v>255</v>
      </c>
      <c r="J148" s="6">
        <f t="shared" si="4"/>
        <v>1791.4240000000002</v>
      </c>
      <c r="K148" s="3">
        <v>109</v>
      </c>
    </row>
    <row r="149" spans="1:11" ht="27">
      <c r="A149" s="3" t="s">
        <v>32</v>
      </c>
      <c r="B149" s="3">
        <v>9007</v>
      </c>
      <c r="C149" s="3" t="s">
        <v>82</v>
      </c>
      <c r="D149" s="6">
        <v>1947.2</v>
      </c>
      <c r="E149" s="6">
        <v>1947.2</v>
      </c>
      <c r="F149" s="4">
        <v>160</v>
      </c>
      <c r="G149" s="4">
        <v>160</v>
      </c>
      <c r="H149" s="6">
        <v>0</v>
      </c>
      <c r="I149" s="3" t="s">
        <v>255</v>
      </c>
      <c r="J149" s="6">
        <f t="shared" si="4"/>
        <v>1791.4240000000002</v>
      </c>
      <c r="K149" s="3">
        <v>119</v>
      </c>
    </row>
    <row r="150" spans="1:11" ht="27">
      <c r="A150" s="3" t="s">
        <v>32</v>
      </c>
      <c r="B150" s="3">
        <v>9007</v>
      </c>
      <c r="C150" s="3" t="s">
        <v>73</v>
      </c>
      <c r="D150" s="6">
        <v>1348.8</v>
      </c>
      <c r="E150" s="6">
        <v>1348.8</v>
      </c>
      <c r="F150" s="4">
        <v>160</v>
      </c>
      <c r="G150" s="4">
        <v>160</v>
      </c>
      <c r="H150" s="6">
        <v>0</v>
      </c>
      <c r="I150" s="3" t="s">
        <v>255</v>
      </c>
      <c r="J150" s="6">
        <f t="shared" si="4"/>
        <v>1240.896</v>
      </c>
      <c r="K150" s="3">
        <v>97</v>
      </c>
    </row>
    <row r="151" spans="1:11" ht="27">
      <c r="A151" s="3" t="s">
        <v>32</v>
      </c>
      <c r="B151" s="3">
        <v>9007</v>
      </c>
      <c r="C151" s="3" t="s">
        <v>73</v>
      </c>
      <c r="D151" s="6">
        <v>1348.8</v>
      </c>
      <c r="E151" s="6">
        <v>1348.8</v>
      </c>
      <c r="F151" s="4">
        <v>160</v>
      </c>
      <c r="G151" s="4">
        <v>160</v>
      </c>
      <c r="H151" s="6">
        <v>0</v>
      </c>
      <c r="I151" s="3" t="s">
        <v>255</v>
      </c>
      <c r="J151" s="6">
        <f t="shared" si="4"/>
        <v>1240.896</v>
      </c>
      <c r="K151" s="3">
        <v>107</v>
      </c>
    </row>
    <row r="152" spans="1:11" ht="27">
      <c r="A152" s="3" t="s">
        <v>32</v>
      </c>
      <c r="B152" s="3">
        <v>9007</v>
      </c>
      <c r="C152" s="3" t="s">
        <v>73</v>
      </c>
      <c r="D152" s="6">
        <v>1348.8</v>
      </c>
      <c r="E152" s="6">
        <v>1348.8</v>
      </c>
      <c r="F152" s="4">
        <v>160</v>
      </c>
      <c r="G152" s="4">
        <v>160</v>
      </c>
      <c r="H152" s="6">
        <v>0</v>
      </c>
      <c r="I152" s="3" t="s">
        <v>255</v>
      </c>
      <c r="J152" s="6">
        <f t="shared" si="4"/>
        <v>1240.896</v>
      </c>
      <c r="K152" s="3">
        <v>117</v>
      </c>
    </row>
  </sheetData>
  <conditionalFormatting sqref="H2:H152">
    <cfRule type="cellIs" dxfId="1" priority="2" operator="greaterThan">
      <formula>0</formula>
    </cfRule>
  </conditionalFormatting>
  <conditionalFormatting sqref="I2:I152">
    <cfRule type="expression" dxfId="0" priority="1">
      <formula>ISNUMBER(SEARCH("Čaká",I2))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workbookViewId="0"/>
  </sheetViews>
  <sheetFormatPr defaultRowHeight="13.5"/>
  <cols>
    <col min="1" max="1" width="48" customWidth="1"/>
    <col min="2" max="2" width="52" customWidth="1"/>
    <col min="3" max="4" width="12" customWidth="1"/>
    <col min="5" max="6" width="14" customWidth="1"/>
    <col min="7" max="7" width="15" customWidth="1"/>
    <col min="8" max="8" width="14" customWidth="1"/>
    <col min="9" max="9" width="42" customWidth="1"/>
    <col min="10" max="10" width="26" customWidth="1"/>
  </cols>
  <sheetData>
    <row r="1" spans="1:10" ht="21" customHeight="1">
      <c r="A1" s="2" t="s">
        <v>256</v>
      </c>
      <c r="B1" s="2" t="s">
        <v>3</v>
      </c>
      <c r="C1" s="2" t="s">
        <v>257</v>
      </c>
      <c r="D1" s="2" t="s">
        <v>258</v>
      </c>
      <c r="E1" s="2" t="s">
        <v>259</v>
      </c>
      <c r="F1" s="2" t="s">
        <v>260</v>
      </c>
      <c r="G1" s="2" t="s">
        <v>261</v>
      </c>
      <c r="H1" s="2" t="s">
        <v>262</v>
      </c>
      <c r="I1" s="2" t="s">
        <v>30</v>
      </c>
      <c r="J1" s="2" t="s">
        <v>2</v>
      </c>
    </row>
    <row r="2" spans="1:10" ht="27">
      <c r="A2" s="3" t="s">
        <v>263</v>
      </c>
      <c r="B2" s="3" t="s">
        <v>264</v>
      </c>
      <c r="C2" s="3" t="s">
        <v>265</v>
      </c>
      <c r="D2" s="4" t="s">
        <v>266</v>
      </c>
      <c r="E2" s="6">
        <v>15.82</v>
      </c>
      <c r="F2" s="6">
        <v>60748.800000000003</v>
      </c>
      <c r="G2" s="6">
        <v>30152.92</v>
      </c>
      <c r="H2" s="6">
        <v>30595.880000000005</v>
      </c>
      <c r="I2" s="3" t="s">
        <v>267</v>
      </c>
      <c r="J2" s="3" t="s">
        <v>268</v>
      </c>
    </row>
    <row r="3" spans="1:10" ht="27">
      <c r="A3" s="3" t="s">
        <v>263</v>
      </c>
      <c r="B3" s="3" t="s">
        <v>269</v>
      </c>
      <c r="C3" s="3" t="s">
        <v>265</v>
      </c>
      <c r="D3" s="4">
        <v>320</v>
      </c>
      <c r="E3" s="6">
        <v>18.010000000000002</v>
      </c>
      <c r="F3" s="6">
        <v>5763.2</v>
      </c>
      <c r="G3" s="6">
        <v>0</v>
      </c>
      <c r="H3" s="6">
        <v>5763.2</v>
      </c>
      <c r="I3" s="3" t="s">
        <v>270</v>
      </c>
      <c r="J3" s="3" t="s">
        <v>268</v>
      </c>
    </row>
    <row r="4" spans="1:10" ht="27">
      <c r="A4" s="3" t="s">
        <v>263</v>
      </c>
      <c r="B4" s="3" t="s">
        <v>271</v>
      </c>
      <c r="C4" s="3" t="s">
        <v>265</v>
      </c>
      <c r="D4" s="4">
        <v>320</v>
      </c>
      <c r="E4" s="6">
        <v>18.010000000000002</v>
      </c>
      <c r="F4" s="6">
        <v>5763.2</v>
      </c>
      <c r="G4" s="6">
        <v>0</v>
      </c>
      <c r="H4" s="6">
        <v>5763.2</v>
      </c>
      <c r="I4" s="3" t="s">
        <v>270</v>
      </c>
      <c r="J4" s="3" t="s">
        <v>268</v>
      </c>
    </row>
    <row r="5" spans="1:10" ht="27">
      <c r="A5" s="3" t="s">
        <v>263</v>
      </c>
      <c r="B5" s="3" t="s">
        <v>272</v>
      </c>
      <c r="C5" s="3" t="s">
        <v>265</v>
      </c>
      <c r="D5" s="4">
        <v>320</v>
      </c>
      <c r="E5" s="6">
        <v>18.010000000000002</v>
      </c>
      <c r="F5" s="6">
        <v>5763.2</v>
      </c>
      <c r="G5" s="6">
        <v>0</v>
      </c>
      <c r="H5" s="6">
        <v>5763.2</v>
      </c>
      <c r="I5" s="3" t="s">
        <v>270</v>
      </c>
      <c r="J5" s="3" t="s">
        <v>268</v>
      </c>
    </row>
    <row r="6" spans="1:10" ht="27">
      <c r="A6" s="3" t="s">
        <v>263</v>
      </c>
      <c r="B6" s="3" t="s">
        <v>273</v>
      </c>
      <c r="C6" s="3" t="s">
        <v>265</v>
      </c>
      <c r="D6" s="4">
        <v>320</v>
      </c>
      <c r="E6" s="6">
        <v>18.010000000000002</v>
      </c>
      <c r="F6" s="6">
        <v>5763.2</v>
      </c>
      <c r="G6" s="6">
        <v>0</v>
      </c>
      <c r="H6" s="6">
        <v>5763.2</v>
      </c>
      <c r="I6" s="3" t="s">
        <v>270</v>
      </c>
      <c r="J6" s="3" t="s">
        <v>268</v>
      </c>
    </row>
    <row r="7" spans="1:10" ht="27">
      <c r="A7" s="3" t="s">
        <v>263</v>
      </c>
      <c r="B7" s="3" t="s">
        <v>274</v>
      </c>
      <c r="C7" s="3" t="s">
        <v>265</v>
      </c>
      <c r="D7" s="4">
        <v>320</v>
      </c>
      <c r="E7" s="6">
        <v>18.010000000000002</v>
      </c>
      <c r="F7" s="6">
        <v>5763.2</v>
      </c>
      <c r="G7" s="6">
        <v>0</v>
      </c>
      <c r="H7" s="6">
        <v>5763.2</v>
      </c>
      <c r="I7" s="3" t="s">
        <v>270</v>
      </c>
      <c r="J7" s="3" t="s">
        <v>268</v>
      </c>
    </row>
    <row r="8" spans="1:10" ht="27">
      <c r="A8" s="3" t="s">
        <v>263</v>
      </c>
      <c r="B8" s="3" t="s">
        <v>275</v>
      </c>
      <c r="C8" s="3" t="s">
        <v>265</v>
      </c>
      <c r="D8" s="4" t="s">
        <v>276</v>
      </c>
      <c r="E8" s="6">
        <v>18.010000000000002</v>
      </c>
      <c r="F8" s="6">
        <v>25934.400000000001</v>
      </c>
      <c r="G8" s="6">
        <v>0</v>
      </c>
      <c r="H8" s="6">
        <v>25934.400000000001</v>
      </c>
      <c r="I8" s="3" t="s">
        <v>277</v>
      </c>
      <c r="J8" s="3" t="s">
        <v>268</v>
      </c>
    </row>
    <row r="9" spans="1:10" ht="27">
      <c r="A9" s="3" t="s">
        <v>263</v>
      </c>
      <c r="B9" s="3" t="s">
        <v>278</v>
      </c>
      <c r="C9" s="3" t="s">
        <v>265</v>
      </c>
      <c r="D9" s="4" t="s">
        <v>276</v>
      </c>
      <c r="E9" s="6">
        <v>18.010000000000002</v>
      </c>
      <c r="F9" s="6">
        <v>25934.400000000001</v>
      </c>
      <c r="G9" s="6">
        <v>0</v>
      </c>
      <c r="H9" s="6">
        <v>25934.400000000001</v>
      </c>
      <c r="I9" s="3" t="s">
        <v>277</v>
      </c>
      <c r="J9" s="3" t="s">
        <v>268</v>
      </c>
    </row>
    <row r="10" spans="1:10" ht="27">
      <c r="A10" s="3" t="s">
        <v>263</v>
      </c>
      <c r="B10" s="3" t="s">
        <v>279</v>
      </c>
      <c r="C10" s="3" t="s">
        <v>265</v>
      </c>
      <c r="D10" s="4" t="s">
        <v>276</v>
      </c>
      <c r="E10" s="6">
        <v>18.010000000000002</v>
      </c>
      <c r="F10" s="6">
        <v>25934.400000000001</v>
      </c>
      <c r="G10" s="6">
        <v>0</v>
      </c>
      <c r="H10" s="6">
        <v>25934.400000000001</v>
      </c>
      <c r="I10" s="3" t="s">
        <v>277</v>
      </c>
      <c r="J10" s="3" t="s">
        <v>268</v>
      </c>
    </row>
    <row r="11" spans="1:10" ht="27">
      <c r="A11" s="3" t="s">
        <v>263</v>
      </c>
      <c r="B11" s="3" t="s">
        <v>280</v>
      </c>
      <c r="C11" s="3" t="s">
        <v>265</v>
      </c>
      <c r="D11" s="4" t="s">
        <v>281</v>
      </c>
      <c r="E11" s="6">
        <v>18.010000000000002</v>
      </c>
      <c r="F11" s="6">
        <v>34579.199999999997</v>
      </c>
      <c r="G11" s="6">
        <v>8932.9599999999991</v>
      </c>
      <c r="H11" s="6">
        <v>25646.239999999998</v>
      </c>
      <c r="I11" s="3" t="s">
        <v>282</v>
      </c>
      <c r="J11" s="3" t="s">
        <v>268</v>
      </c>
    </row>
    <row r="12" spans="1:10" ht="27">
      <c r="A12" s="3" t="s">
        <v>263</v>
      </c>
      <c r="B12" s="3" t="s">
        <v>283</v>
      </c>
      <c r="C12" s="3" t="s">
        <v>265</v>
      </c>
      <c r="D12" s="4" t="s">
        <v>281</v>
      </c>
      <c r="E12" s="6">
        <v>18.010000000000002</v>
      </c>
      <c r="F12" s="6">
        <v>34579.199999999997</v>
      </c>
      <c r="G12" s="6">
        <v>738.41</v>
      </c>
      <c r="H12" s="6">
        <v>33840.789999999994</v>
      </c>
      <c r="I12" s="3" t="s">
        <v>284</v>
      </c>
      <c r="J12" s="3" t="s">
        <v>268</v>
      </c>
    </row>
    <row r="13" spans="1:10" ht="27">
      <c r="A13" s="3" t="s">
        <v>263</v>
      </c>
      <c r="B13" s="3" t="s">
        <v>285</v>
      </c>
      <c r="C13" s="3" t="s">
        <v>265</v>
      </c>
      <c r="D13" s="4">
        <v>960</v>
      </c>
      <c r="E13" s="6">
        <v>18.010000000000002</v>
      </c>
      <c r="F13" s="6">
        <v>17289.599999999999</v>
      </c>
      <c r="G13" s="6">
        <v>0</v>
      </c>
      <c r="H13" s="6">
        <v>17289.599999999999</v>
      </c>
      <c r="I13" s="3" t="s">
        <v>277</v>
      </c>
      <c r="J13" s="3" t="s">
        <v>268</v>
      </c>
    </row>
    <row r="14" spans="1:10" ht="27">
      <c r="A14" s="3" t="s">
        <v>286</v>
      </c>
      <c r="B14" s="3" t="s">
        <v>287</v>
      </c>
      <c r="C14" s="3" t="s">
        <v>265</v>
      </c>
      <c r="D14" s="4" t="s">
        <v>281</v>
      </c>
      <c r="E14" s="6">
        <v>19.47</v>
      </c>
      <c r="F14" s="6">
        <v>37382.400000000001</v>
      </c>
      <c r="G14" s="6">
        <v>0</v>
      </c>
      <c r="H14" s="6">
        <v>37382.400000000001</v>
      </c>
      <c r="I14" s="3" t="s">
        <v>288</v>
      </c>
      <c r="J14" s="3" t="s">
        <v>268</v>
      </c>
    </row>
    <row r="15" spans="1:10" ht="27">
      <c r="A15" s="3" t="s">
        <v>286</v>
      </c>
      <c r="B15" s="3" t="s">
        <v>289</v>
      </c>
      <c r="C15" s="3" t="s">
        <v>265</v>
      </c>
      <c r="D15" s="4" t="s">
        <v>281</v>
      </c>
      <c r="E15" s="6">
        <v>19.47</v>
      </c>
      <c r="F15" s="6">
        <v>37382.400000000001</v>
      </c>
      <c r="G15" s="6">
        <v>0</v>
      </c>
      <c r="H15" s="6">
        <v>37382.400000000001</v>
      </c>
      <c r="I15" s="3" t="s">
        <v>277</v>
      </c>
      <c r="J15" s="3" t="s">
        <v>268</v>
      </c>
    </row>
    <row r="16" spans="1:10" ht="27">
      <c r="A16" s="3" t="s">
        <v>286</v>
      </c>
      <c r="B16" s="3" t="s">
        <v>131</v>
      </c>
      <c r="C16" s="3" t="s">
        <v>265</v>
      </c>
      <c r="D16" s="4" t="s">
        <v>281</v>
      </c>
      <c r="E16" s="6">
        <v>18.010000000000002</v>
      </c>
      <c r="F16" s="6">
        <v>34579.199999999997</v>
      </c>
      <c r="G16" s="6">
        <v>0</v>
      </c>
      <c r="H16" s="6">
        <v>34579.199999999997</v>
      </c>
      <c r="I16" s="3" t="s">
        <v>290</v>
      </c>
      <c r="J16" s="3" t="s">
        <v>268</v>
      </c>
    </row>
    <row r="17" spans="1:10" ht="27">
      <c r="A17" s="3" t="s">
        <v>286</v>
      </c>
      <c r="B17" s="3" t="s">
        <v>291</v>
      </c>
      <c r="C17" s="3" t="s">
        <v>265</v>
      </c>
      <c r="D17" s="4" t="s">
        <v>292</v>
      </c>
      <c r="E17" s="6">
        <v>15.82</v>
      </c>
      <c r="F17" s="6">
        <v>54420.800000000003</v>
      </c>
      <c r="G17" s="6">
        <v>18809.98</v>
      </c>
      <c r="H17" s="6">
        <v>35610.820000000007</v>
      </c>
      <c r="I17" s="3" t="s">
        <v>267</v>
      </c>
      <c r="J17" s="3" t="s">
        <v>268</v>
      </c>
    </row>
    <row r="18" spans="1:10" ht="27">
      <c r="A18" s="3" t="s">
        <v>286</v>
      </c>
      <c r="B18" s="3" t="s">
        <v>293</v>
      </c>
      <c r="C18" s="3" t="s">
        <v>265</v>
      </c>
      <c r="D18" s="4">
        <v>960</v>
      </c>
      <c r="E18" s="6">
        <v>19.47</v>
      </c>
      <c r="F18" s="6">
        <v>18691.2</v>
      </c>
      <c r="G18" s="6">
        <v>0</v>
      </c>
      <c r="H18" s="6">
        <v>18691.2</v>
      </c>
      <c r="I18" s="3" t="s">
        <v>277</v>
      </c>
      <c r="J18" s="3" t="s">
        <v>268</v>
      </c>
    </row>
    <row r="19" spans="1:10" ht="27">
      <c r="A19" s="3" t="s">
        <v>286</v>
      </c>
      <c r="B19" s="3" t="s">
        <v>294</v>
      </c>
      <c r="C19" s="3" t="s">
        <v>265</v>
      </c>
      <c r="D19" s="4" t="s">
        <v>292</v>
      </c>
      <c r="E19" s="6">
        <v>19.47</v>
      </c>
      <c r="F19" s="6">
        <v>66976.800000000003</v>
      </c>
      <c r="G19" s="6">
        <v>0</v>
      </c>
      <c r="H19" s="6">
        <v>66976.800000000003</v>
      </c>
      <c r="I19" s="3" t="s">
        <v>295</v>
      </c>
      <c r="J19" s="3" t="s">
        <v>268</v>
      </c>
    </row>
    <row r="20" spans="1:10" ht="27">
      <c r="A20" s="3" t="s">
        <v>286</v>
      </c>
      <c r="B20" s="3" t="s">
        <v>296</v>
      </c>
      <c r="C20" s="3" t="s">
        <v>265</v>
      </c>
      <c r="D20" s="4" t="s">
        <v>281</v>
      </c>
      <c r="E20" s="6">
        <v>19.47</v>
      </c>
      <c r="F20" s="6">
        <v>37382.400000000001</v>
      </c>
      <c r="G20" s="6">
        <v>0</v>
      </c>
      <c r="H20" s="6">
        <v>37382.400000000001</v>
      </c>
      <c r="I20" s="3" t="s">
        <v>297</v>
      </c>
      <c r="J20" s="3" t="s">
        <v>268</v>
      </c>
    </row>
    <row r="21" spans="1:10" ht="27">
      <c r="A21" s="3" t="s">
        <v>286</v>
      </c>
      <c r="B21" s="3" t="s">
        <v>298</v>
      </c>
      <c r="C21" s="3" t="s">
        <v>265</v>
      </c>
      <c r="D21" s="4">
        <v>960</v>
      </c>
      <c r="E21" s="6">
        <v>19.47</v>
      </c>
      <c r="F21" s="6">
        <v>18691.2</v>
      </c>
      <c r="G21" s="6">
        <v>0</v>
      </c>
      <c r="H21" s="6">
        <v>18691.2</v>
      </c>
      <c r="I21" s="3" t="s">
        <v>277</v>
      </c>
      <c r="J21" s="3" t="s">
        <v>268</v>
      </c>
    </row>
    <row r="22" spans="1:10" ht="27">
      <c r="A22" s="3" t="s">
        <v>286</v>
      </c>
      <c r="B22" s="3" t="s">
        <v>299</v>
      </c>
      <c r="C22" s="3" t="s">
        <v>265</v>
      </c>
      <c r="D22" s="4">
        <v>960</v>
      </c>
      <c r="E22" s="6">
        <v>19.47</v>
      </c>
      <c r="F22" s="6">
        <v>18691.2</v>
      </c>
      <c r="G22" s="6">
        <v>0</v>
      </c>
      <c r="H22" s="6">
        <v>18691.2</v>
      </c>
      <c r="I22" s="3" t="s">
        <v>277</v>
      </c>
      <c r="J22" s="3" t="s">
        <v>268</v>
      </c>
    </row>
    <row r="23" spans="1:10" ht="27">
      <c r="A23" s="3" t="s">
        <v>286</v>
      </c>
      <c r="B23" s="3" t="s">
        <v>140</v>
      </c>
      <c r="C23" s="3" t="s">
        <v>265</v>
      </c>
      <c r="D23" s="4">
        <v>960</v>
      </c>
      <c r="E23" s="6">
        <v>19.47</v>
      </c>
      <c r="F23" s="6">
        <v>18691.2</v>
      </c>
      <c r="G23" s="6">
        <v>0</v>
      </c>
      <c r="H23" s="6">
        <v>18691.2</v>
      </c>
      <c r="I23" s="3" t="s">
        <v>300</v>
      </c>
      <c r="J23" s="3" t="s">
        <v>268</v>
      </c>
    </row>
    <row r="24" spans="1:10" ht="27">
      <c r="A24" s="3" t="s">
        <v>301</v>
      </c>
      <c r="B24" s="3" t="s">
        <v>302</v>
      </c>
      <c r="C24" s="3" t="s">
        <v>265</v>
      </c>
      <c r="D24" s="4" t="s">
        <v>266</v>
      </c>
      <c r="E24" s="6">
        <v>15.82</v>
      </c>
      <c r="F24" s="6">
        <v>60748.800000000003</v>
      </c>
      <c r="G24" s="6">
        <v>43442.1</v>
      </c>
      <c r="H24" s="6">
        <v>17306.700000000004</v>
      </c>
      <c r="I24" s="3" t="s">
        <v>267</v>
      </c>
      <c r="J24" s="3" t="s">
        <v>268</v>
      </c>
    </row>
    <row r="25" spans="1:10" ht="27">
      <c r="A25" s="3" t="s">
        <v>301</v>
      </c>
      <c r="B25" s="3" t="s">
        <v>303</v>
      </c>
      <c r="C25" s="3" t="s">
        <v>265</v>
      </c>
      <c r="D25" s="4" t="s">
        <v>281</v>
      </c>
      <c r="E25" s="6">
        <v>14.43</v>
      </c>
      <c r="F25" s="6">
        <v>27705.599999999999</v>
      </c>
      <c r="G25" s="6">
        <v>18176.03</v>
      </c>
      <c r="H25" s="6">
        <v>9529.57</v>
      </c>
      <c r="I25" s="3" t="s">
        <v>304</v>
      </c>
      <c r="J25" s="3" t="s">
        <v>268</v>
      </c>
    </row>
    <row r="26" spans="1:10" ht="27">
      <c r="A26" s="3" t="s">
        <v>301</v>
      </c>
      <c r="B26" s="3" t="s">
        <v>305</v>
      </c>
      <c r="C26" s="3" t="s">
        <v>265</v>
      </c>
      <c r="D26" s="4" t="s">
        <v>281</v>
      </c>
      <c r="E26" s="6">
        <v>18.010000000000002</v>
      </c>
      <c r="F26" s="6">
        <v>34579.199999999997</v>
      </c>
      <c r="G26" s="6">
        <v>0</v>
      </c>
      <c r="H26" s="6">
        <v>34579.199999999997</v>
      </c>
      <c r="I26" s="3" t="s">
        <v>306</v>
      </c>
      <c r="J26" s="3" t="s">
        <v>268</v>
      </c>
    </row>
    <row r="27" spans="1:10" ht="27">
      <c r="A27" s="3" t="s">
        <v>301</v>
      </c>
      <c r="B27" s="3" t="s">
        <v>307</v>
      </c>
      <c r="C27" s="3" t="s">
        <v>265</v>
      </c>
      <c r="D27" s="4">
        <v>960</v>
      </c>
      <c r="E27" s="6">
        <v>18.010000000000002</v>
      </c>
      <c r="F27" s="6">
        <v>17289.599999999999</v>
      </c>
      <c r="G27" s="6">
        <v>0</v>
      </c>
      <c r="H27" s="6">
        <v>17289.599999999999</v>
      </c>
      <c r="I27" s="3" t="s">
        <v>277</v>
      </c>
      <c r="J27" s="3" t="s">
        <v>268</v>
      </c>
    </row>
    <row r="28" spans="1:10" ht="27">
      <c r="A28" s="3" t="s">
        <v>301</v>
      </c>
      <c r="B28" s="3" t="s">
        <v>308</v>
      </c>
      <c r="C28" s="3" t="s">
        <v>265</v>
      </c>
      <c r="D28" s="4">
        <v>960</v>
      </c>
      <c r="E28" s="6">
        <v>18.010000000000002</v>
      </c>
      <c r="F28" s="6">
        <v>17289.599999999999</v>
      </c>
      <c r="G28" s="6">
        <v>0</v>
      </c>
      <c r="H28" s="6">
        <v>17289.599999999999</v>
      </c>
      <c r="I28" s="3" t="s">
        <v>277</v>
      </c>
      <c r="J28" s="3" t="s">
        <v>268</v>
      </c>
    </row>
    <row r="29" spans="1:10" ht="27">
      <c r="A29" s="3" t="s">
        <v>301</v>
      </c>
      <c r="B29" s="3" t="s">
        <v>309</v>
      </c>
      <c r="C29" s="3" t="s">
        <v>265</v>
      </c>
      <c r="D29" s="4">
        <v>960</v>
      </c>
      <c r="E29" s="6">
        <v>18.010000000000002</v>
      </c>
      <c r="F29" s="6">
        <v>17289.599999999999</v>
      </c>
      <c r="G29" s="6">
        <v>0</v>
      </c>
      <c r="H29" s="6">
        <v>17289.599999999999</v>
      </c>
      <c r="I29" s="3" t="s">
        <v>277</v>
      </c>
      <c r="J29" s="3" t="s">
        <v>268</v>
      </c>
    </row>
    <row r="30" spans="1:10" ht="27">
      <c r="A30" s="3" t="s">
        <v>301</v>
      </c>
      <c r="B30" s="3" t="s">
        <v>310</v>
      </c>
      <c r="C30" s="3" t="s">
        <v>265</v>
      </c>
      <c r="D30" s="4">
        <v>960</v>
      </c>
      <c r="E30" s="6">
        <v>18.010000000000002</v>
      </c>
      <c r="F30" s="6">
        <v>17289.599999999999</v>
      </c>
      <c r="G30" s="6">
        <v>0</v>
      </c>
      <c r="H30" s="6">
        <v>17289.599999999999</v>
      </c>
      <c r="I30" s="3" t="s">
        <v>277</v>
      </c>
      <c r="J30" s="3" t="s">
        <v>268</v>
      </c>
    </row>
    <row r="31" spans="1:10" ht="27">
      <c r="A31" s="3" t="s">
        <v>301</v>
      </c>
      <c r="B31" s="3" t="s">
        <v>311</v>
      </c>
      <c r="C31" s="3" t="s">
        <v>265</v>
      </c>
      <c r="D31" s="4">
        <v>960</v>
      </c>
      <c r="E31" s="6">
        <v>18.010000000000002</v>
      </c>
      <c r="F31" s="6">
        <v>17289.599999999999</v>
      </c>
      <c r="G31" s="6">
        <v>0</v>
      </c>
      <c r="H31" s="6">
        <v>17289.599999999999</v>
      </c>
      <c r="I31" s="3" t="s">
        <v>277</v>
      </c>
      <c r="J31" s="3" t="s">
        <v>268</v>
      </c>
    </row>
    <row r="32" spans="1:10" ht="27">
      <c r="A32" s="3" t="s">
        <v>301</v>
      </c>
      <c r="B32" s="3" t="s">
        <v>312</v>
      </c>
      <c r="C32" s="3" t="s">
        <v>265</v>
      </c>
      <c r="D32" s="4">
        <v>960</v>
      </c>
      <c r="E32" s="6">
        <v>18.010000000000002</v>
      </c>
      <c r="F32" s="6">
        <v>17289.599999999999</v>
      </c>
      <c r="G32" s="6">
        <v>0</v>
      </c>
      <c r="H32" s="6">
        <v>17289.599999999999</v>
      </c>
      <c r="I32" s="3" t="s">
        <v>277</v>
      </c>
      <c r="J32" s="3" t="s">
        <v>268</v>
      </c>
    </row>
    <row r="33" spans="1:10" ht="27">
      <c r="A33" s="3" t="s">
        <v>301</v>
      </c>
      <c r="B33" s="3" t="s">
        <v>313</v>
      </c>
      <c r="C33" s="3" t="s">
        <v>265</v>
      </c>
      <c r="D33" s="4">
        <v>960</v>
      </c>
      <c r="E33" s="6">
        <v>18.010000000000002</v>
      </c>
      <c r="F33" s="6">
        <v>17289.599999999999</v>
      </c>
      <c r="G33" s="6">
        <v>0</v>
      </c>
      <c r="H33" s="6">
        <v>17289.599999999999</v>
      </c>
      <c r="I33" s="3" t="s">
        <v>277</v>
      </c>
      <c r="J33" s="3" t="s">
        <v>268</v>
      </c>
    </row>
    <row r="34" spans="1:10" ht="27">
      <c r="A34" s="3" t="s">
        <v>314</v>
      </c>
      <c r="B34" s="3" t="s">
        <v>145</v>
      </c>
      <c r="C34" s="3" t="s">
        <v>265</v>
      </c>
      <c r="D34" s="4">
        <v>3840</v>
      </c>
      <c r="E34" s="6">
        <v>12.17</v>
      </c>
      <c r="F34" s="6">
        <v>46732.800000000003</v>
      </c>
      <c r="G34" s="6">
        <v>0</v>
      </c>
      <c r="H34" s="6">
        <v>0</v>
      </c>
      <c r="I34" s="3"/>
      <c r="J34" s="3" t="s">
        <v>268</v>
      </c>
    </row>
    <row r="35" spans="1:10" ht="27">
      <c r="A35" s="3" t="s">
        <v>314</v>
      </c>
      <c r="B35" s="3" t="s">
        <v>151</v>
      </c>
      <c r="C35" s="3" t="s">
        <v>265</v>
      </c>
      <c r="D35" s="4">
        <v>320</v>
      </c>
      <c r="E35" s="6">
        <v>12.24</v>
      </c>
      <c r="F35" s="6">
        <v>3916.8</v>
      </c>
      <c r="G35" s="6">
        <v>0</v>
      </c>
      <c r="H35" s="6">
        <v>0</v>
      </c>
      <c r="I35" s="3"/>
      <c r="J35" s="3" t="s">
        <v>268</v>
      </c>
    </row>
    <row r="36" spans="1:10" ht="27">
      <c r="A36" s="3" t="s">
        <v>314</v>
      </c>
      <c r="B36" s="3" t="s">
        <v>158</v>
      </c>
      <c r="C36" s="3" t="s">
        <v>265</v>
      </c>
      <c r="D36" s="4">
        <v>320</v>
      </c>
      <c r="E36" s="6">
        <v>12.24</v>
      </c>
      <c r="F36" s="6">
        <v>3916.8</v>
      </c>
      <c r="G36" s="6">
        <v>0</v>
      </c>
      <c r="H36" s="6">
        <v>0</v>
      </c>
      <c r="I36" s="3"/>
      <c r="J36" s="3" t="s">
        <v>268</v>
      </c>
    </row>
    <row r="37" spans="1:10" ht="27">
      <c r="A37" s="3" t="s">
        <v>314</v>
      </c>
      <c r="B37" s="3" t="s">
        <v>160</v>
      </c>
      <c r="C37" s="3" t="s">
        <v>265</v>
      </c>
      <c r="D37" s="4">
        <v>320</v>
      </c>
      <c r="E37" s="6">
        <v>12.24</v>
      </c>
      <c r="F37" s="6">
        <v>3916.8</v>
      </c>
      <c r="G37" s="6">
        <v>0</v>
      </c>
      <c r="H37" s="6">
        <v>0</v>
      </c>
      <c r="I37" s="3"/>
      <c r="J37" s="3" t="s">
        <v>268</v>
      </c>
    </row>
    <row r="38" spans="1:10" ht="27">
      <c r="A38" s="3" t="s">
        <v>314</v>
      </c>
      <c r="B38" s="3" t="s">
        <v>162</v>
      </c>
      <c r="C38" s="3" t="s">
        <v>265</v>
      </c>
      <c r="D38" s="4">
        <v>320</v>
      </c>
      <c r="E38" s="6">
        <v>12.24</v>
      </c>
      <c r="F38" s="6">
        <v>3916.8</v>
      </c>
      <c r="G38" s="6">
        <v>0</v>
      </c>
      <c r="H38" s="6">
        <v>0</v>
      </c>
      <c r="I38" s="3"/>
      <c r="J38" s="3" t="s">
        <v>268</v>
      </c>
    </row>
    <row r="39" spans="1:10" ht="27">
      <c r="A39" s="3" t="s">
        <v>314</v>
      </c>
      <c r="B39" s="3" t="s">
        <v>164</v>
      </c>
      <c r="C39" s="3" t="s">
        <v>265</v>
      </c>
      <c r="D39" s="4">
        <v>320</v>
      </c>
      <c r="E39" s="6">
        <v>12.24</v>
      </c>
      <c r="F39" s="6">
        <v>3916.8</v>
      </c>
      <c r="G39" s="6">
        <v>0</v>
      </c>
      <c r="H39" s="6">
        <v>0</v>
      </c>
      <c r="I39" s="3"/>
      <c r="J39" s="3" t="s">
        <v>268</v>
      </c>
    </row>
    <row r="40" spans="1:10" ht="27">
      <c r="A40" s="3" t="s">
        <v>314</v>
      </c>
      <c r="B40" s="3" t="s">
        <v>167</v>
      </c>
      <c r="C40" s="3" t="s">
        <v>265</v>
      </c>
      <c r="D40" s="4">
        <v>1440</v>
      </c>
      <c r="E40" s="6">
        <v>12.24</v>
      </c>
      <c r="F40" s="6">
        <v>17625.599999999999</v>
      </c>
      <c r="G40" s="6">
        <v>0</v>
      </c>
      <c r="H40" s="6">
        <v>0</v>
      </c>
      <c r="I40" s="3"/>
      <c r="J40" s="3" t="s">
        <v>268</v>
      </c>
    </row>
    <row r="41" spans="1:10" ht="27">
      <c r="A41" s="3" t="s">
        <v>314</v>
      </c>
      <c r="B41" s="3" t="s">
        <v>171</v>
      </c>
      <c r="C41" s="3" t="s">
        <v>265</v>
      </c>
      <c r="D41" s="4">
        <v>1440</v>
      </c>
      <c r="E41" s="6">
        <v>12.24</v>
      </c>
      <c r="F41" s="6">
        <v>17625.599999999999</v>
      </c>
      <c r="G41" s="6">
        <v>0</v>
      </c>
      <c r="H41" s="6">
        <v>0</v>
      </c>
      <c r="I41" s="3"/>
      <c r="J41" s="3" t="s">
        <v>268</v>
      </c>
    </row>
    <row r="42" spans="1:10" ht="27">
      <c r="A42" s="3" t="s">
        <v>314</v>
      </c>
      <c r="B42" s="3" t="s">
        <v>175</v>
      </c>
      <c r="C42" s="3" t="s">
        <v>265</v>
      </c>
      <c r="D42" s="4">
        <v>1920</v>
      </c>
      <c r="E42" s="6">
        <v>12.24</v>
      </c>
      <c r="F42" s="6">
        <v>23500.799999999999</v>
      </c>
      <c r="G42" s="6">
        <v>0</v>
      </c>
      <c r="H42" s="6">
        <v>0</v>
      </c>
      <c r="I42" s="3"/>
      <c r="J42" s="3" t="s">
        <v>268</v>
      </c>
    </row>
    <row r="43" spans="1:10" ht="27">
      <c r="A43" s="3" t="s">
        <v>314</v>
      </c>
      <c r="B43" s="3" t="s">
        <v>182</v>
      </c>
      <c r="C43" s="3" t="s">
        <v>265</v>
      </c>
      <c r="D43" s="4">
        <v>1920</v>
      </c>
      <c r="E43" s="6">
        <v>12.24</v>
      </c>
      <c r="F43" s="6">
        <v>23500.799999999999</v>
      </c>
      <c r="G43" s="6">
        <v>0</v>
      </c>
      <c r="H43" s="6">
        <v>0</v>
      </c>
      <c r="I43" s="3"/>
      <c r="J43" s="3" t="s">
        <v>268</v>
      </c>
    </row>
    <row r="44" spans="1:10" ht="27">
      <c r="A44" s="3" t="s">
        <v>314</v>
      </c>
      <c r="B44" s="3" t="s">
        <v>185</v>
      </c>
      <c r="C44" s="3" t="s">
        <v>265</v>
      </c>
      <c r="D44" s="4">
        <v>960</v>
      </c>
      <c r="E44" s="6">
        <v>12.24</v>
      </c>
      <c r="F44" s="6">
        <v>11750.4</v>
      </c>
      <c r="G44" s="6">
        <v>0</v>
      </c>
      <c r="H44" s="6">
        <v>0</v>
      </c>
      <c r="I44" s="3"/>
      <c r="J44" s="3" t="s">
        <v>268</v>
      </c>
    </row>
    <row r="45" spans="1:10" ht="27">
      <c r="A45" s="3" t="s">
        <v>315</v>
      </c>
      <c r="B45" s="3" t="s">
        <v>35</v>
      </c>
      <c r="C45" s="3" t="s">
        <v>265</v>
      </c>
      <c r="D45" s="4">
        <v>960</v>
      </c>
      <c r="E45" s="6">
        <v>12.33</v>
      </c>
      <c r="F45" s="6">
        <v>11836.8</v>
      </c>
      <c r="G45" s="6">
        <v>0</v>
      </c>
      <c r="H45" s="6">
        <v>0</v>
      </c>
      <c r="I45" s="3"/>
      <c r="J45" s="3" t="s">
        <v>268</v>
      </c>
    </row>
    <row r="46" spans="1:10" ht="27">
      <c r="A46" s="3" t="s">
        <v>315</v>
      </c>
      <c r="B46" s="3" t="s">
        <v>45</v>
      </c>
      <c r="C46" s="3" t="s">
        <v>265</v>
      </c>
      <c r="D46" s="4">
        <v>960</v>
      </c>
      <c r="E46" s="6">
        <v>12.33</v>
      </c>
      <c r="F46" s="6">
        <v>11836.8</v>
      </c>
      <c r="G46" s="6">
        <v>0</v>
      </c>
      <c r="H46" s="6">
        <v>0</v>
      </c>
      <c r="I46" s="3"/>
      <c r="J46" s="3" t="s">
        <v>268</v>
      </c>
    </row>
    <row r="47" spans="1:10" ht="27">
      <c r="A47" s="3" t="s">
        <v>315</v>
      </c>
      <c r="B47" s="3" t="s">
        <v>54</v>
      </c>
      <c r="C47" s="3" t="s">
        <v>265</v>
      </c>
      <c r="D47" s="4">
        <v>1920</v>
      </c>
      <c r="E47" s="6">
        <v>12.24</v>
      </c>
      <c r="F47" s="6">
        <v>23500.799999999999</v>
      </c>
      <c r="G47" s="6">
        <v>0</v>
      </c>
      <c r="H47" s="6">
        <v>0</v>
      </c>
      <c r="I47" s="3"/>
      <c r="J47" s="3" t="s">
        <v>268</v>
      </c>
    </row>
    <row r="48" spans="1:10" ht="27">
      <c r="A48" s="3" t="s">
        <v>315</v>
      </c>
      <c r="B48" s="3" t="s">
        <v>64</v>
      </c>
      <c r="C48" s="3" t="s">
        <v>265</v>
      </c>
      <c r="D48" s="4">
        <v>960</v>
      </c>
      <c r="E48" s="6">
        <v>12.33</v>
      </c>
      <c r="F48" s="6">
        <v>11836.8</v>
      </c>
      <c r="G48" s="6">
        <v>0</v>
      </c>
      <c r="H48" s="6">
        <v>0</v>
      </c>
      <c r="I48" s="3"/>
      <c r="J48" s="3" t="s">
        <v>268</v>
      </c>
    </row>
    <row r="49" spans="1:10" ht="27">
      <c r="A49" s="3" t="s">
        <v>315</v>
      </c>
      <c r="B49" s="3" t="s">
        <v>73</v>
      </c>
      <c r="C49" s="3" t="s">
        <v>265</v>
      </c>
      <c r="D49" s="4">
        <v>3440</v>
      </c>
      <c r="E49" s="6">
        <v>8.43</v>
      </c>
      <c r="F49" s="6">
        <v>28999.200000000001</v>
      </c>
      <c r="G49" s="6">
        <v>0</v>
      </c>
      <c r="H49" s="6">
        <v>0</v>
      </c>
      <c r="I49" s="3"/>
      <c r="J49" s="3" t="s">
        <v>268</v>
      </c>
    </row>
    <row r="50" spans="1:10" ht="27">
      <c r="A50" s="3" t="s">
        <v>315</v>
      </c>
      <c r="B50" s="3" t="s">
        <v>82</v>
      </c>
      <c r="C50" s="3" t="s">
        <v>265</v>
      </c>
      <c r="D50" s="4">
        <v>3440</v>
      </c>
      <c r="E50" s="6">
        <v>12.17</v>
      </c>
      <c r="F50" s="6">
        <v>41864.800000000003</v>
      </c>
      <c r="G50" s="6">
        <v>0</v>
      </c>
      <c r="H50" s="6">
        <v>0</v>
      </c>
      <c r="I50" s="3"/>
      <c r="J50" s="3" t="s">
        <v>268</v>
      </c>
    </row>
    <row r="51" spans="1:10" ht="27">
      <c r="A51" s="3" t="s">
        <v>315</v>
      </c>
      <c r="B51" s="3" t="s">
        <v>90</v>
      </c>
      <c r="C51" s="3" t="s">
        <v>265</v>
      </c>
      <c r="D51" s="4">
        <v>1920</v>
      </c>
      <c r="E51" s="6">
        <v>12.33</v>
      </c>
      <c r="F51" s="6">
        <v>23673.599999999999</v>
      </c>
      <c r="G51" s="6">
        <v>0</v>
      </c>
      <c r="H51" s="6">
        <v>0</v>
      </c>
      <c r="I51" s="3"/>
      <c r="J51" s="3" t="s">
        <v>268</v>
      </c>
    </row>
    <row r="52" spans="1:10" ht="27">
      <c r="A52" s="3" t="s">
        <v>315</v>
      </c>
      <c r="B52" s="3" t="s">
        <v>95</v>
      </c>
      <c r="C52" s="3" t="s">
        <v>265</v>
      </c>
      <c r="D52" s="4">
        <v>1920</v>
      </c>
      <c r="E52" s="6">
        <v>12.33</v>
      </c>
      <c r="F52" s="6">
        <v>23673.599999999999</v>
      </c>
      <c r="G52" s="6">
        <v>0</v>
      </c>
      <c r="H52" s="6">
        <v>0</v>
      </c>
      <c r="I52" s="3"/>
      <c r="J52" s="3" t="s">
        <v>268</v>
      </c>
    </row>
    <row r="53" spans="1:10" ht="27">
      <c r="A53" s="3" t="s">
        <v>315</v>
      </c>
      <c r="B53" s="3" t="s">
        <v>104</v>
      </c>
      <c r="C53" s="3" t="s">
        <v>265</v>
      </c>
      <c r="D53" s="4">
        <v>1920</v>
      </c>
      <c r="E53" s="6">
        <v>12.33</v>
      </c>
      <c r="F53" s="6">
        <v>23673.599999999999</v>
      </c>
      <c r="G53" s="6">
        <v>0</v>
      </c>
      <c r="H53" s="6">
        <v>0</v>
      </c>
      <c r="I53" s="3"/>
      <c r="J53" s="3" t="s">
        <v>268</v>
      </c>
    </row>
    <row r="54" spans="1:10" ht="27">
      <c r="A54" s="3" t="s">
        <v>315</v>
      </c>
      <c r="B54" s="3" t="s">
        <v>114</v>
      </c>
      <c r="C54" s="3" t="s">
        <v>265</v>
      </c>
      <c r="D54" s="4">
        <v>1920</v>
      </c>
      <c r="E54" s="6">
        <v>12.33</v>
      </c>
      <c r="F54" s="6">
        <v>23673.599999999999</v>
      </c>
      <c r="G54" s="6">
        <v>0</v>
      </c>
      <c r="H54" s="6">
        <v>0</v>
      </c>
      <c r="I54" s="3"/>
      <c r="J54" s="3" t="s">
        <v>268</v>
      </c>
    </row>
    <row r="55" spans="1:10" ht="27">
      <c r="A55" s="3" t="s">
        <v>315</v>
      </c>
      <c r="B55" s="3" t="s">
        <v>118</v>
      </c>
      <c r="C55" s="3" t="s">
        <v>265</v>
      </c>
      <c r="D55" s="4">
        <v>1920</v>
      </c>
      <c r="E55" s="6">
        <v>12.33</v>
      </c>
      <c r="F55" s="6">
        <v>23673.599999999999</v>
      </c>
      <c r="G55" s="6">
        <v>0</v>
      </c>
      <c r="H55" s="6">
        <v>0</v>
      </c>
      <c r="I55" s="3"/>
      <c r="J55" s="3" t="s">
        <v>268</v>
      </c>
    </row>
    <row r="56" spans="1:10" ht="27">
      <c r="A56" s="3" t="s">
        <v>315</v>
      </c>
      <c r="B56" s="3" t="s">
        <v>126</v>
      </c>
      <c r="C56" s="3" t="s">
        <v>265</v>
      </c>
      <c r="D56" s="4">
        <v>1920</v>
      </c>
      <c r="E56" s="6">
        <v>12.33</v>
      </c>
      <c r="F56" s="6">
        <v>23673.599999999999</v>
      </c>
      <c r="G56" s="6">
        <v>0</v>
      </c>
      <c r="H56" s="6">
        <v>0</v>
      </c>
      <c r="I56" s="3"/>
      <c r="J56" s="3" t="s">
        <v>268</v>
      </c>
    </row>
    <row r="57" spans="1:10" ht="27">
      <c r="A57" s="3" t="s">
        <v>315</v>
      </c>
      <c r="B57" s="3" t="s">
        <v>131</v>
      </c>
      <c r="C57" s="3" t="s">
        <v>265</v>
      </c>
      <c r="D57" s="4">
        <v>1920</v>
      </c>
      <c r="E57" s="6">
        <v>12.24</v>
      </c>
      <c r="F57" s="6">
        <v>23500.799999999999</v>
      </c>
      <c r="G57" s="6">
        <v>0</v>
      </c>
      <c r="H57" s="6">
        <v>0</v>
      </c>
      <c r="I57" s="3"/>
      <c r="J57" s="3" t="s">
        <v>268</v>
      </c>
    </row>
    <row r="58" spans="1:10" ht="27">
      <c r="A58" s="3" t="s">
        <v>315</v>
      </c>
      <c r="B58" s="3" t="s">
        <v>140</v>
      </c>
      <c r="C58" s="3" t="s">
        <v>265</v>
      </c>
      <c r="D58" s="4">
        <v>960</v>
      </c>
      <c r="E58" s="6">
        <v>12.33</v>
      </c>
      <c r="F58" s="6">
        <v>11836.8</v>
      </c>
      <c r="G58" s="6">
        <v>0</v>
      </c>
      <c r="H58" s="6">
        <v>0</v>
      </c>
      <c r="I58" s="3"/>
      <c r="J58" s="3" t="s">
        <v>268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workbookViewId="0"/>
  </sheetViews>
  <sheetFormatPr defaultRowHeight="13.5"/>
  <cols>
    <col min="1" max="1" width="10" customWidth="1"/>
    <col min="2" max="2" width="48" customWidth="1"/>
    <col min="3" max="3" width="28" customWidth="1"/>
    <col min="4" max="4" width="12" customWidth="1"/>
    <col min="5" max="8" width="14" customWidth="1"/>
    <col min="9" max="9" width="20" customWidth="1"/>
    <col min="10" max="10" width="12" customWidth="1"/>
    <col min="11" max="12" width="60" customWidth="1"/>
  </cols>
  <sheetData>
    <row r="1" spans="1:12" ht="21" customHeight="1">
      <c r="A1" s="2" t="s">
        <v>0</v>
      </c>
      <c r="B1" s="2" t="s">
        <v>3</v>
      </c>
      <c r="C1" s="2" t="s">
        <v>2</v>
      </c>
      <c r="D1" s="2" t="s">
        <v>316</v>
      </c>
      <c r="E1" s="2" t="s">
        <v>317</v>
      </c>
      <c r="F1" s="2" t="s">
        <v>318</v>
      </c>
      <c r="G1" s="2" t="s">
        <v>319</v>
      </c>
      <c r="H1" s="2" t="s">
        <v>320</v>
      </c>
      <c r="I1" s="2" t="s">
        <v>321</v>
      </c>
      <c r="J1" s="2" t="s">
        <v>322</v>
      </c>
      <c r="K1" s="2" t="s">
        <v>323</v>
      </c>
      <c r="L1" s="2" t="s">
        <v>31</v>
      </c>
    </row>
    <row r="2" spans="1:12" ht="27">
      <c r="A2" s="3" t="s">
        <v>32</v>
      </c>
      <c r="B2" s="3" t="s">
        <v>35</v>
      </c>
      <c r="C2" s="3" t="s">
        <v>34</v>
      </c>
      <c r="D2" s="6">
        <v>12.33</v>
      </c>
      <c r="E2" s="6">
        <v>11836.8</v>
      </c>
      <c r="F2" s="6">
        <v>0</v>
      </c>
      <c r="G2" s="4">
        <v>960</v>
      </c>
      <c r="H2" s="6">
        <v>11836.8</v>
      </c>
      <c r="I2" s="3">
        <v>960</v>
      </c>
      <c r="J2" s="4">
        <v>960</v>
      </c>
      <c r="K2" s="3" t="s">
        <v>41</v>
      </c>
      <c r="L2" s="3" t="s">
        <v>42</v>
      </c>
    </row>
    <row r="3" spans="1:12" ht="40.5">
      <c r="A3" s="3" t="s">
        <v>32</v>
      </c>
      <c r="B3" s="3" t="s">
        <v>45</v>
      </c>
      <c r="C3" s="3" t="s">
        <v>44</v>
      </c>
      <c r="D3" s="6">
        <v>12.33</v>
      </c>
      <c r="E3" s="6">
        <v>11836.8</v>
      </c>
      <c r="F3" s="6">
        <v>10554.479999999998</v>
      </c>
      <c r="G3" s="4">
        <v>104</v>
      </c>
      <c r="H3" s="6">
        <v>1282.3200000000015</v>
      </c>
      <c r="I3" s="3">
        <v>-16</v>
      </c>
      <c r="J3" s="4">
        <v>-16</v>
      </c>
      <c r="K3" s="3" t="s">
        <v>50</v>
      </c>
      <c r="L3" s="3" t="s">
        <v>51</v>
      </c>
    </row>
    <row r="4" spans="1:12" ht="27">
      <c r="A4" s="3" t="s">
        <v>32</v>
      </c>
      <c r="B4" s="3" t="s">
        <v>54</v>
      </c>
      <c r="C4" s="3" t="s">
        <v>53</v>
      </c>
      <c r="D4" s="6">
        <v>12.24</v>
      </c>
      <c r="E4" s="6">
        <v>23500.799999999999</v>
      </c>
      <c r="F4" s="6">
        <v>6266.8799999999992</v>
      </c>
      <c r="G4" s="4">
        <v>1408</v>
      </c>
      <c r="H4" s="6">
        <v>17233.919999999998</v>
      </c>
      <c r="I4" s="3">
        <v>1248</v>
      </c>
      <c r="J4" s="4">
        <v>1248</v>
      </c>
      <c r="K4" s="3" t="s">
        <v>60</v>
      </c>
      <c r="L4" s="3" t="s">
        <v>61</v>
      </c>
    </row>
    <row r="5" spans="1:12" ht="27">
      <c r="A5" s="3" t="s">
        <v>32</v>
      </c>
      <c r="B5" s="3" t="s">
        <v>64</v>
      </c>
      <c r="C5" s="3" t="s">
        <v>63</v>
      </c>
      <c r="D5" s="6">
        <v>12.33</v>
      </c>
      <c r="E5" s="6">
        <v>11836.8</v>
      </c>
      <c r="F5" s="6">
        <v>16472.879999999997</v>
      </c>
      <c r="G5" s="4">
        <v>-376</v>
      </c>
      <c r="H5" s="6">
        <v>-4636.0799999999981</v>
      </c>
      <c r="I5" s="3" t="s">
        <v>66</v>
      </c>
      <c r="J5" s="4">
        <v>0</v>
      </c>
      <c r="K5" s="3" t="s">
        <v>63</v>
      </c>
      <c r="L5" s="3" t="s">
        <v>70</v>
      </c>
    </row>
    <row r="6" spans="1:12" ht="27">
      <c r="A6" s="3" t="s">
        <v>32</v>
      </c>
      <c r="B6" s="3" t="s">
        <v>73</v>
      </c>
      <c r="C6" s="3" t="s">
        <v>72</v>
      </c>
      <c r="D6" s="6">
        <v>8.43</v>
      </c>
      <c r="E6" s="6">
        <v>28999.200000000001</v>
      </c>
      <c r="F6" s="6">
        <v>11262.479999999998</v>
      </c>
      <c r="G6" s="4">
        <v>2104</v>
      </c>
      <c r="H6" s="6">
        <v>17736.72</v>
      </c>
      <c r="I6" s="3">
        <v>1808</v>
      </c>
      <c r="J6" s="4">
        <v>1808</v>
      </c>
      <c r="K6" s="3" t="s">
        <v>78</v>
      </c>
      <c r="L6" s="3" t="s">
        <v>79</v>
      </c>
    </row>
    <row r="7" spans="1:12" ht="27">
      <c r="A7" s="3" t="s">
        <v>32</v>
      </c>
      <c r="B7" s="3" t="s">
        <v>82</v>
      </c>
      <c r="C7" s="3" t="s">
        <v>81</v>
      </c>
      <c r="D7" s="6">
        <v>12.17</v>
      </c>
      <c r="E7" s="6">
        <v>41864.800000000003</v>
      </c>
      <c r="F7" s="6">
        <v>10028.08</v>
      </c>
      <c r="G7" s="4">
        <v>2616</v>
      </c>
      <c r="H7" s="6">
        <v>31836.720000000001</v>
      </c>
      <c r="I7" s="3">
        <v>2270</v>
      </c>
      <c r="J7" s="4">
        <v>2270</v>
      </c>
      <c r="K7" s="3" t="s">
        <v>86</v>
      </c>
      <c r="L7" s="3" t="s">
        <v>87</v>
      </c>
    </row>
    <row r="8" spans="1:12" ht="27">
      <c r="A8" s="3" t="s">
        <v>32</v>
      </c>
      <c r="B8" s="3" t="s">
        <v>90</v>
      </c>
      <c r="C8" s="3" t="s">
        <v>89</v>
      </c>
      <c r="D8" s="6">
        <v>12.33</v>
      </c>
      <c r="E8" s="6">
        <v>23673.599999999999</v>
      </c>
      <c r="F8" s="6">
        <v>18248.399999999998</v>
      </c>
      <c r="G8" s="4">
        <v>440</v>
      </c>
      <c r="H8" s="6">
        <v>5425.2000000000007</v>
      </c>
      <c r="I8" s="3">
        <v>168</v>
      </c>
      <c r="J8" s="4">
        <v>168</v>
      </c>
      <c r="K8" s="3" t="s">
        <v>56</v>
      </c>
      <c r="L8" s="3" t="s">
        <v>93</v>
      </c>
    </row>
    <row r="9" spans="1:12" ht="27">
      <c r="A9" s="3" t="s">
        <v>32</v>
      </c>
      <c r="B9" s="3" t="s">
        <v>95</v>
      </c>
      <c r="C9" s="3" t="s">
        <v>44</v>
      </c>
      <c r="D9" s="6">
        <v>12.33</v>
      </c>
      <c r="E9" s="6">
        <v>23673.599999999999</v>
      </c>
      <c r="F9" s="6">
        <v>22292.639999999996</v>
      </c>
      <c r="G9" s="4">
        <v>112</v>
      </c>
      <c r="H9" s="6">
        <v>1380.9600000000028</v>
      </c>
      <c r="I9" s="3">
        <v>-16</v>
      </c>
      <c r="J9" s="4">
        <v>-16</v>
      </c>
      <c r="K9" s="3" t="s">
        <v>100</v>
      </c>
      <c r="L9" s="3" t="s">
        <v>101</v>
      </c>
    </row>
    <row r="10" spans="1:12" ht="27">
      <c r="A10" s="3" t="s">
        <v>32</v>
      </c>
      <c r="B10" s="3" t="s">
        <v>104</v>
      </c>
      <c r="C10" s="3" t="s">
        <v>103</v>
      </c>
      <c r="D10" s="6">
        <v>12.33</v>
      </c>
      <c r="E10" s="6">
        <v>23673.599999999999</v>
      </c>
      <c r="F10" s="6">
        <v>22292.639999999996</v>
      </c>
      <c r="G10" s="4">
        <v>112</v>
      </c>
      <c r="H10" s="6">
        <v>1380.9600000000028</v>
      </c>
      <c r="I10" s="3" t="s">
        <v>106</v>
      </c>
      <c r="J10" s="4">
        <v>-56</v>
      </c>
      <c r="K10" s="3" t="s">
        <v>110</v>
      </c>
      <c r="L10" s="3" t="s">
        <v>111</v>
      </c>
    </row>
    <row r="11" spans="1:12" ht="27">
      <c r="A11" s="3" t="s">
        <v>32</v>
      </c>
      <c r="B11" s="3" t="s">
        <v>114</v>
      </c>
      <c r="C11" s="3" t="s">
        <v>113</v>
      </c>
      <c r="D11" s="6">
        <v>12.33</v>
      </c>
      <c r="E11" s="6">
        <v>23673.599999999999</v>
      </c>
      <c r="F11" s="6">
        <v>18248.399999999998</v>
      </c>
      <c r="G11" s="4">
        <v>440</v>
      </c>
      <c r="H11" s="6">
        <v>5425.2000000000007</v>
      </c>
      <c r="I11" s="3">
        <v>168</v>
      </c>
      <c r="J11" s="4">
        <v>168</v>
      </c>
      <c r="K11" s="3" t="s">
        <v>56</v>
      </c>
      <c r="L11" s="3" t="s">
        <v>116</v>
      </c>
    </row>
    <row r="12" spans="1:12" ht="27">
      <c r="A12" s="3" t="s">
        <v>32</v>
      </c>
      <c r="B12" s="3" t="s">
        <v>118</v>
      </c>
      <c r="C12" s="3" t="s">
        <v>53</v>
      </c>
      <c r="D12" s="6">
        <v>12.33</v>
      </c>
      <c r="E12" s="6">
        <v>23673.599999999999</v>
      </c>
      <c r="F12" s="6">
        <v>22292.639999999996</v>
      </c>
      <c r="G12" s="4">
        <v>112</v>
      </c>
      <c r="H12" s="6">
        <v>1380.9600000000028</v>
      </c>
      <c r="I12" s="3" t="s">
        <v>66</v>
      </c>
      <c r="J12" s="4">
        <v>0</v>
      </c>
      <c r="K12" s="3" t="s">
        <v>122</v>
      </c>
      <c r="L12" s="3" t="s">
        <v>123</v>
      </c>
    </row>
    <row r="13" spans="1:12" ht="27">
      <c r="A13" s="3" t="s">
        <v>32</v>
      </c>
      <c r="B13" s="3" t="s">
        <v>126</v>
      </c>
      <c r="C13" s="3" t="s">
        <v>125</v>
      </c>
      <c r="D13" s="6">
        <v>12.33</v>
      </c>
      <c r="E13" s="6">
        <v>23673.599999999999</v>
      </c>
      <c r="F13" s="6">
        <v>22292.639999999996</v>
      </c>
      <c r="G13" s="4">
        <v>112</v>
      </c>
      <c r="H13" s="6">
        <v>1380.9600000000028</v>
      </c>
      <c r="I13" s="3">
        <v>-56</v>
      </c>
      <c r="J13" s="4">
        <v>-56</v>
      </c>
      <c r="K13" s="3" t="s">
        <v>110</v>
      </c>
      <c r="L13" s="3" t="s">
        <v>128</v>
      </c>
    </row>
    <row r="14" spans="1:12" ht="27">
      <c r="A14" s="3" t="s">
        <v>32</v>
      </c>
      <c r="B14" s="3" t="s">
        <v>131</v>
      </c>
      <c r="C14" s="3" t="s">
        <v>130</v>
      </c>
      <c r="D14" s="6">
        <v>12.24</v>
      </c>
      <c r="E14" s="6">
        <v>23500.799999999999</v>
      </c>
      <c r="F14" s="6">
        <v>5973.12</v>
      </c>
      <c r="G14" s="4">
        <v>1432</v>
      </c>
      <c r="H14" s="6">
        <v>17527.68</v>
      </c>
      <c r="I14" s="3">
        <v>1256</v>
      </c>
      <c r="J14" s="4">
        <v>1256</v>
      </c>
      <c r="K14" s="3" t="s">
        <v>136</v>
      </c>
      <c r="L14" s="3" t="s">
        <v>137</v>
      </c>
    </row>
    <row r="15" spans="1:12" ht="27">
      <c r="A15" s="3" t="s">
        <v>32</v>
      </c>
      <c r="B15" s="3" t="s">
        <v>140</v>
      </c>
      <c r="C15" s="3" t="s">
        <v>139</v>
      </c>
      <c r="D15" s="6">
        <v>12.33</v>
      </c>
      <c r="E15" s="6">
        <v>11836.8</v>
      </c>
      <c r="F15" s="6">
        <v>16472.879999999997</v>
      </c>
      <c r="G15" s="4">
        <v>-376</v>
      </c>
      <c r="H15" s="6">
        <v>-4636.0799999999981</v>
      </c>
      <c r="I15" s="3">
        <v>-192</v>
      </c>
      <c r="J15" s="4">
        <v>-192</v>
      </c>
      <c r="K15" s="3" t="s">
        <v>110</v>
      </c>
      <c r="L15" s="3" t="s">
        <v>142</v>
      </c>
    </row>
    <row r="16" spans="1:12" ht="27">
      <c r="A16" s="3" t="s">
        <v>143</v>
      </c>
      <c r="B16" s="3" t="s">
        <v>145</v>
      </c>
      <c r="C16" s="3" t="s">
        <v>144</v>
      </c>
      <c r="D16" s="6">
        <v>12.17</v>
      </c>
      <c r="E16" s="6">
        <v>46732.800000000003</v>
      </c>
      <c r="F16" s="6">
        <v>0</v>
      </c>
      <c r="G16" s="4">
        <v>3840</v>
      </c>
      <c r="H16" s="6">
        <v>46732.800000000003</v>
      </c>
      <c r="I16" s="3">
        <v>3840</v>
      </c>
      <c r="J16" s="4">
        <v>3840</v>
      </c>
      <c r="K16" s="3" t="s">
        <v>148</v>
      </c>
      <c r="L16" s="3" t="s">
        <v>149</v>
      </c>
    </row>
    <row r="17" spans="1:12" ht="27">
      <c r="A17" s="3" t="s">
        <v>143</v>
      </c>
      <c r="B17" s="3" t="s">
        <v>151</v>
      </c>
      <c r="C17" s="3" t="s">
        <v>150</v>
      </c>
      <c r="D17" s="6">
        <v>12.24</v>
      </c>
      <c r="E17" s="6">
        <v>3916.8</v>
      </c>
      <c r="F17" s="6">
        <v>0</v>
      </c>
      <c r="G17" s="4">
        <v>320</v>
      </c>
      <c r="H17" s="6">
        <v>3916.8</v>
      </c>
      <c r="I17" s="3">
        <v>320</v>
      </c>
      <c r="J17" s="4">
        <v>320</v>
      </c>
      <c r="K17" s="3" t="s">
        <v>156</v>
      </c>
      <c r="L17" s="3" t="s">
        <v>157</v>
      </c>
    </row>
    <row r="18" spans="1:12" ht="27">
      <c r="A18" s="3" t="s">
        <v>143</v>
      </c>
      <c r="B18" s="3" t="s">
        <v>158</v>
      </c>
      <c r="C18" s="3" t="s">
        <v>150</v>
      </c>
      <c r="D18" s="6">
        <v>12.24</v>
      </c>
      <c r="E18" s="6">
        <v>3916.8</v>
      </c>
      <c r="F18" s="6">
        <v>0</v>
      </c>
      <c r="G18" s="4">
        <v>320</v>
      </c>
      <c r="H18" s="6">
        <v>3916.8</v>
      </c>
      <c r="I18" s="3">
        <v>320</v>
      </c>
      <c r="J18" s="4">
        <v>320</v>
      </c>
      <c r="K18" s="3" t="s">
        <v>156</v>
      </c>
      <c r="L18" s="3" t="s">
        <v>159</v>
      </c>
    </row>
    <row r="19" spans="1:12" ht="27">
      <c r="A19" s="3" t="s">
        <v>143</v>
      </c>
      <c r="B19" s="3" t="s">
        <v>160</v>
      </c>
      <c r="C19" s="3" t="s">
        <v>150</v>
      </c>
      <c r="D19" s="6">
        <v>12.24</v>
      </c>
      <c r="E19" s="6">
        <v>3916.8</v>
      </c>
      <c r="F19" s="6">
        <v>0</v>
      </c>
      <c r="G19" s="4">
        <v>320</v>
      </c>
      <c r="H19" s="6">
        <v>3916.8</v>
      </c>
      <c r="I19" s="3">
        <v>320</v>
      </c>
      <c r="J19" s="4">
        <v>320</v>
      </c>
      <c r="K19" s="3" t="s">
        <v>156</v>
      </c>
      <c r="L19" s="3" t="s">
        <v>161</v>
      </c>
    </row>
    <row r="20" spans="1:12" ht="27">
      <c r="A20" s="3" t="s">
        <v>143</v>
      </c>
      <c r="B20" s="3" t="s">
        <v>162</v>
      </c>
      <c r="C20" s="3" t="s">
        <v>150</v>
      </c>
      <c r="D20" s="6">
        <v>12.24</v>
      </c>
      <c r="E20" s="6">
        <v>3916.8</v>
      </c>
      <c r="F20" s="6">
        <v>0</v>
      </c>
      <c r="G20" s="4">
        <v>320</v>
      </c>
      <c r="H20" s="6">
        <v>3916.8</v>
      </c>
      <c r="I20" s="3">
        <v>320</v>
      </c>
      <c r="J20" s="4">
        <v>320</v>
      </c>
      <c r="K20" s="3" t="s">
        <v>156</v>
      </c>
      <c r="L20" s="3" t="s">
        <v>163</v>
      </c>
    </row>
    <row r="21" spans="1:12" ht="27">
      <c r="A21" s="3" t="s">
        <v>143</v>
      </c>
      <c r="B21" s="3" t="s">
        <v>164</v>
      </c>
      <c r="C21" s="3" t="s">
        <v>150</v>
      </c>
      <c r="D21" s="6">
        <v>12.24</v>
      </c>
      <c r="E21" s="6">
        <v>3916.8</v>
      </c>
      <c r="F21" s="6">
        <v>0</v>
      </c>
      <c r="G21" s="4">
        <v>320</v>
      </c>
      <c r="H21" s="6">
        <v>3916.8</v>
      </c>
      <c r="I21" s="3">
        <v>320</v>
      </c>
      <c r="J21" s="4">
        <v>320</v>
      </c>
      <c r="K21" s="3" t="s">
        <v>156</v>
      </c>
      <c r="L21" s="3" t="s">
        <v>165</v>
      </c>
    </row>
    <row r="22" spans="1:12" ht="27">
      <c r="A22" s="3" t="s">
        <v>143</v>
      </c>
      <c r="B22" s="3" t="s">
        <v>167</v>
      </c>
      <c r="C22" s="3" t="s">
        <v>166</v>
      </c>
      <c r="D22" s="6">
        <v>12.24</v>
      </c>
      <c r="E22" s="6">
        <v>17625.599999999999</v>
      </c>
      <c r="F22" s="6">
        <v>12264.479999999998</v>
      </c>
      <c r="G22" s="4">
        <v>432</v>
      </c>
      <c r="H22" s="6">
        <v>5361.1200000000008</v>
      </c>
      <c r="I22" s="3">
        <v>210</v>
      </c>
      <c r="J22" s="4">
        <v>210</v>
      </c>
      <c r="K22" s="3" t="s">
        <v>56</v>
      </c>
      <c r="L22" s="3" t="s">
        <v>169</v>
      </c>
    </row>
    <row r="23" spans="1:12" ht="27">
      <c r="A23" s="3" t="s">
        <v>143</v>
      </c>
      <c r="B23" s="3" t="s">
        <v>171</v>
      </c>
      <c r="C23" s="3" t="s">
        <v>170</v>
      </c>
      <c r="D23" s="6">
        <v>12.24</v>
      </c>
      <c r="E23" s="6">
        <v>17625.599999999999</v>
      </c>
      <c r="F23" s="6">
        <v>17601.119999999995</v>
      </c>
      <c r="G23" s="4">
        <v>-4</v>
      </c>
      <c r="H23" s="6">
        <v>24.480000000003201</v>
      </c>
      <c r="I23" s="3">
        <v>-178</v>
      </c>
      <c r="J23" s="4">
        <v>-178</v>
      </c>
      <c r="K23" s="3" t="s">
        <v>110</v>
      </c>
      <c r="L23" s="3" t="s">
        <v>174</v>
      </c>
    </row>
    <row r="24" spans="1:12" ht="27">
      <c r="A24" s="3" t="s">
        <v>143</v>
      </c>
      <c r="B24" s="3" t="s">
        <v>175</v>
      </c>
      <c r="C24" s="3" t="s">
        <v>130</v>
      </c>
      <c r="D24" s="6">
        <v>12.24</v>
      </c>
      <c r="E24" s="6">
        <v>23500.799999999999</v>
      </c>
      <c r="F24" s="6">
        <v>22129.920000000002</v>
      </c>
      <c r="G24" s="4">
        <v>104</v>
      </c>
      <c r="H24" s="6">
        <v>1370.8799999999974</v>
      </c>
      <c r="I24" s="3">
        <v>-32</v>
      </c>
      <c r="J24" s="4">
        <v>-32</v>
      </c>
      <c r="K24" s="3" t="s">
        <v>179</v>
      </c>
      <c r="L24" s="3" t="s">
        <v>180</v>
      </c>
    </row>
    <row r="25" spans="1:12" ht="27">
      <c r="A25" s="3" t="s">
        <v>143</v>
      </c>
      <c r="B25" s="3" t="s">
        <v>182</v>
      </c>
      <c r="C25" s="3" t="s">
        <v>181</v>
      </c>
      <c r="D25" s="6">
        <v>12.24</v>
      </c>
      <c r="E25" s="6">
        <v>23500.799999999999</v>
      </c>
      <c r="F25" s="6">
        <v>22129.920000000002</v>
      </c>
      <c r="G25" s="4">
        <v>104</v>
      </c>
      <c r="H25" s="6">
        <v>1370.8799999999974</v>
      </c>
      <c r="I25" s="3">
        <v>-64</v>
      </c>
      <c r="J25" s="4">
        <v>-64</v>
      </c>
      <c r="K25" s="3" t="s">
        <v>110</v>
      </c>
      <c r="L25" s="3" t="s">
        <v>184</v>
      </c>
    </row>
    <row r="26" spans="1:12" ht="27">
      <c r="A26" s="3" t="s">
        <v>143</v>
      </c>
      <c r="B26" s="3" t="s">
        <v>185</v>
      </c>
      <c r="C26" s="3" t="s">
        <v>63</v>
      </c>
      <c r="D26" s="6">
        <v>12.24</v>
      </c>
      <c r="E26" s="6">
        <v>11750.4</v>
      </c>
      <c r="F26" s="6">
        <v>16352.639999999998</v>
      </c>
      <c r="G26" s="4">
        <v>-384</v>
      </c>
      <c r="H26" s="6">
        <v>-4602.239999999998</v>
      </c>
      <c r="I26" s="3">
        <v>-8</v>
      </c>
      <c r="J26" s="4">
        <v>-8</v>
      </c>
      <c r="K26" s="3" t="s">
        <v>179</v>
      </c>
      <c r="L26" s="3" t="s">
        <v>189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01_DYU6_zamestnanci</vt:lpstr>
      <vt:lpstr>02_DXX8_zamestnanci</vt:lpstr>
      <vt:lpstr>00_Dashboard</vt:lpstr>
      <vt:lpstr>03_Presuny_ukoncenia</vt:lpstr>
      <vt:lpstr>04_Osoby_sumar</vt:lpstr>
      <vt:lpstr>05_Napln_prace</vt:lpstr>
      <vt:lpstr>06_ZoP_refundacie_personal</vt:lpstr>
      <vt:lpstr>07_CZ_pozicie_kontrola</vt:lpstr>
      <vt:lpstr>08_Zdrojove_data</vt:lpstr>
      <vt:lpstr>09_Metodika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jergus adam</dc:creator>
  <cp:lastModifiedBy>jergus adam</cp:lastModifiedBy>
  <dcterms:created xsi:type="dcterms:W3CDTF">2026-06-10T05:58:23Z</dcterms:created>
  <dcterms:modified xsi:type="dcterms:W3CDTF">2026-06-10T11:23:55Z</dcterms:modified>
</cp:coreProperties>
</file>